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5" yWindow="525" windowWidth="19440" windowHeight="11055" activeTab="1"/>
  </bookViews>
  <sheets>
    <sheet name="Rekapitulace stavby" sheetId="1" r:id="rId1"/>
    <sheet name="01 - IO - Kanalizace spla..." sheetId="2" r:id="rId2"/>
    <sheet name="02 - IO - Kanalizace spla..." sheetId="3" r:id="rId3"/>
    <sheet name="03 - VRN - Vedlejší rozpo..." sheetId="4" r:id="rId4"/>
    <sheet name="04 - ON - Ostatní náklady" sheetId="5" r:id="rId5"/>
    <sheet name="Pokyny pro vyplnění" sheetId="6" r:id="rId6"/>
  </sheets>
  <definedNames>
    <definedName name="_xlnm._FilterDatabase" localSheetId="1" hidden="1">'01 - IO - Kanalizace spla...'!$C$87:$K$87</definedName>
    <definedName name="_xlnm._FilterDatabase" localSheetId="2" hidden="1">'02 - IO - Kanalizace spla...'!$C$87:$K$87</definedName>
    <definedName name="_xlnm._FilterDatabase" localSheetId="3" hidden="1">'03 - VRN - Vedlejší rozpo...'!$C$77:$K$77</definedName>
    <definedName name="_xlnm._FilterDatabase" localSheetId="4" hidden="1">'04 - ON - Ostatní náklady'!$C$79:$K$79</definedName>
    <definedName name="_xlnm.Print_Titles" localSheetId="1">'01 - IO - Kanalizace spla...'!$87:$87</definedName>
    <definedName name="_xlnm.Print_Titles" localSheetId="2">'02 - IO - Kanalizace spla...'!$87:$87</definedName>
    <definedName name="_xlnm.Print_Titles" localSheetId="3">'03 - VRN - Vedlejší rozpo...'!$77:$77</definedName>
    <definedName name="_xlnm.Print_Titles" localSheetId="4">'04 - ON - Ostatní náklady'!$79:$79</definedName>
    <definedName name="_xlnm.Print_Titles" localSheetId="0">'Rekapitulace stavby'!$49:$49</definedName>
    <definedName name="_xlnm.Print_Area" localSheetId="1">'01 - IO - Kanalizace spla...'!$C$4:$J$36,'01 - IO - Kanalizace spla...'!$C$42:$J$69,'01 - IO - Kanalizace spla...'!$C$75:$K$674</definedName>
    <definedName name="_xlnm.Print_Area" localSheetId="2">'02 - IO - Kanalizace spla...'!$C$4:$J$36,'02 - IO - Kanalizace spla...'!$C$42:$J$69,'02 - IO - Kanalizace spla...'!$C$75:$K$831</definedName>
    <definedName name="_xlnm.Print_Area" localSheetId="3">'03 - VRN - Vedlejší rozpo...'!$C$4:$J$36,'03 - VRN - Vedlejší rozpo...'!$C$42:$J$59,'03 - VRN - Vedlejší rozpo...'!$C$65:$K$82</definedName>
    <definedName name="_xlnm.Print_Area" localSheetId="4">'04 - ON - Ostatní náklady'!$C$4:$J$36,'04 - ON - Ostatní náklady'!$C$42:$J$61,'04 - ON - Ostatní náklady'!$C$67:$K$94</definedName>
    <definedName name="_xlnm.Print_Area" localSheetId="5">'Pokyny pro vyplnění'!$B$2:$K$69,'Pokyny pro vyplnění'!$B$72:$K$116,'Pokyny pro vyplnění'!$B$119:$K$188,'Pokyny pro vyplnění'!$B$196:$K$216</definedName>
    <definedName name="_xlnm.Print_Area" localSheetId="0">'Rekapitulace stavby'!$D$4:$AO$33,'Rekapitulace stavby'!$C$39:$AQ$56</definedName>
  </definedNames>
  <calcPr calcId="125725"/>
</workbook>
</file>

<file path=xl/calcChain.xml><?xml version="1.0" encoding="utf-8"?>
<calcChain xmlns="http://schemas.openxmlformats.org/spreadsheetml/2006/main">
  <c r="T92" i="5"/>
  <c r="R92"/>
  <c r="BK92"/>
  <c r="J92" s="1"/>
  <c r="J60" s="1"/>
  <c r="AY55" i="1"/>
  <c r="AX55"/>
  <c r="BI93" i="5"/>
  <c r="BH93"/>
  <c r="BG93"/>
  <c r="BF93"/>
  <c r="BE93"/>
  <c r="T93"/>
  <c r="R93"/>
  <c r="P93"/>
  <c r="P92" s="1"/>
  <c r="BK93"/>
  <c r="J93"/>
  <c r="BI90"/>
  <c r="BH90"/>
  <c r="BG90"/>
  <c r="BF90"/>
  <c r="BE90"/>
  <c r="T90"/>
  <c r="T89" s="1"/>
  <c r="T88" s="1"/>
  <c r="R90"/>
  <c r="R89" s="1"/>
  <c r="R88" s="1"/>
  <c r="P90"/>
  <c r="P89" s="1"/>
  <c r="P88" s="1"/>
  <c r="BK90"/>
  <c r="BK89" s="1"/>
  <c r="J90"/>
  <c r="BI86"/>
  <c r="BH86"/>
  <c r="BG86"/>
  <c r="BF86"/>
  <c r="BE86"/>
  <c r="T86"/>
  <c r="R86"/>
  <c r="P86"/>
  <c r="BK86"/>
  <c r="J86"/>
  <c r="BI84"/>
  <c r="BH84"/>
  <c r="BG84"/>
  <c r="F32" s="1"/>
  <c r="BB55" i="1" s="1"/>
  <c r="BF84" i="5"/>
  <c r="J31" s="1"/>
  <c r="AW55" i="1" s="1"/>
  <c r="BE84" i="5"/>
  <c r="T84"/>
  <c r="R84"/>
  <c r="R81" s="1"/>
  <c r="R80" s="1"/>
  <c r="P84"/>
  <c r="P81" s="1"/>
  <c r="P80" s="1"/>
  <c r="AU55" i="1" s="1"/>
  <c r="BK84" i="5"/>
  <c r="J84"/>
  <c r="BI82"/>
  <c r="F34" s="1"/>
  <c r="BD55" i="1" s="1"/>
  <c r="BH82" i="5"/>
  <c r="F33" s="1"/>
  <c r="BC55" i="1" s="1"/>
  <c r="BG82" i="5"/>
  <c r="BF82"/>
  <c r="F31" s="1"/>
  <c r="BA55" i="1" s="1"/>
  <c r="BE82" i="5"/>
  <c r="J30" s="1"/>
  <c r="AV55" i="1" s="1"/>
  <c r="AT55" s="1"/>
  <c r="T82" i="5"/>
  <c r="T81" s="1"/>
  <c r="T80" s="1"/>
  <c r="R82"/>
  <c r="P82"/>
  <c r="BK82"/>
  <c r="BK81" s="1"/>
  <c r="J82"/>
  <c r="J76"/>
  <c r="F76"/>
  <c r="F74"/>
  <c r="E72"/>
  <c r="J51"/>
  <c r="F51"/>
  <c r="F49"/>
  <c r="E47"/>
  <c r="J18"/>
  <c r="E18"/>
  <c r="F77" s="1"/>
  <c r="J17"/>
  <c r="J12"/>
  <c r="J49" s="1"/>
  <c r="E7"/>
  <c r="E70" s="1"/>
  <c r="AY54" i="1"/>
  <c r="AX54"/>
  <c r="F33" i="4"/>
  <c r="BC54" i="1" s="1"/>
  <c r="J30" i="4"/>
  <c r="AV54" i="1" s="1"/>
  <c r="F30" i="4"/>
  <c r="AZ54" i="1" s="1"/>
  <c r="BI81" i="4"/>
  <c r="F34" s="1"/>
  <c r="BD54" i="1" s="1"/>
  <c r="BH81" i="4"/>
  <c r="BG81"/>
  <c r="F32" s="1"/>
  <c r="BB54" i="1" s="1"/>
  <c r="BF81" i="4"/>
  <c r="F31" s="1"/>
  <c r="BA54" i="1" s="1"/>
  <c r="BE81" i="4"/>
  <c r="T81"/>
  <c r="T80" s="1"/>
  <c r="T79" s="1"/>
  <c r="T78" s="1"/>
  <c r="R81"/>
  <c r="R80" s="1"/>
  <c r="R79" s="1"/>
  <c r="R78" s="1"/>
  <c r="P81"/>
  <c r="P80" s="1"/>
  <c r="P79" s="1"/>
  <c r="P78" s="1"/>
  <c r="AU54" i="1" s="1"/>
  <c r="BK81" i="4"/>
  <c r="BK80" s="1"/>
  <c r="J81"/>
  <c r="J74"/>
  <c r="F74"/>
  <c r="F72"/>
  <c r="E70"/>
  <c r="J51"/>
  <c r="F51"/>
  <c r="F49"/>
  <c r="E47"/>
  <c r="J18"/>
  <c r="E18"/>
  <c r="F75" s="1"/>
  <c r="J17"/>
  <c r="J12"/>
  <c r="J72" s="1"/>
  <c r="E7"/>
  <c r="E45" s="1"/>
  <c r="BK815" i="3"/>
  <c r="J815" s="1"/>
  <c r="J66" s="1"/>
  <c r="BK553"/>
  <c r="J553" s="1"/>
  <c r="J62" s="1"/>
  <c r="R496"/>
  <c r="P496"/>
  <c r="AY53" i="1"/>
  <c r="AX53"/>
  <c r="BI831" i="3"/>
  <c r="BH831"/>
  <c r="BG831"/>
  <c r="BF831"/>
  <c r="T831"/>
  <c r="R831"/>
  <c r="P831"/>
  <c r="BK831"/>
  <c r="J831"/>
  <c r="BE831" s="1"/>
  <c r="BI829"/>
  <c r="BH829"/>
  <c r="BG829"/>
  <c r="BF829"/>
  <c r="BE829"/>
  <c r="T829"/>
  <c r="R829"/>
  <c r="P829"/>
  <c r="BK829"/>
  <c r="J829"/>
  <c r="BI825"/>
  <c r="BH825"/>
  <c r="BG825"/>
  <c r="BF825"/>
  <c r="T825"/>
  <c r="R825"/>
  <c r="P825"/>
  <c r="BK825"/>
  <c r="J825"/>
  <c r="BE825" s="1"/>
  <c r="BI823"/>
  <c r="BH823"/>
  <c r="BG823"/>
  <c r="BF823"/>
  <c r="BE823"/>
  <c r="T823"/>
  <c r="R823"/>
  <c r="P823"/>
  <c r="P818" s="1"/>
  <c r="P817" s="1"/>
  <c r="BK823"/>
  <c r="J823"/>
  <c r="BI819"/>
  <c r="BH819"/>
  <c r="BG819"/>
  <c r="BF819"/>
  <c r="T819"/>
  <c r="T818" s="1"/>
  <c r="T817" s="1"/>
  <c r="R819"/>
  <c r="R818" s="1"/>
  <c r="R817" s="1"/>
  <c r="P819"/>
  <c r="BK819"/>
  <c r="BK818" s="1"/>
  <c r="J819"/>
  <c r="BE819" s="1"/>
  <c r="BI816"/>
  <c r="BH816"/>
  <c r="BG816"/>
  <c r="BF816"/>
  <c r="T816"/>
  <c r="T815" s="1"/>
  <c r="R816"/>
  <c r="R815" s="1"/>
  <c r="P816"/>
  <c r="P815" s="1"/>
  <c r="BK816"/>
  <c r="J816"/>
  <c r="BE816" s="1"/>
  <c r="BI813"/>
  <c r="BH813"/>
  <c r="BG813"/>
  <c r="BF813"/>
  <c r="T813"/>
  <c r="R813"/>
  <c r="P813"/>
  <c r="BK813"/>
  <c r="J813"/>
  <c r="BE813" s="1"/>
  <c r="BI811"/>
  <c r="BH811"/>
  <c r="BG811"/>
  <c r="BF811"/>
  <c r="BE811"/>
  <c r="T811"/>
  <c r="R811"/>
  <c r="P811"/>
  <c r="BK811"/>
  <c r="J811"/>
  <c r="BI808"/>
  <c r="BH808"/>
  <c r="BG808"/>
  <c r="BF808"/>
  <c r="T808"/>
  <c r="R808"/>
  <c r="P808"/>
  <c r="BK808"/>
  <c r="J808"/>
  <c r="BE808" s="1"/>
  <c r="BI805"/>
  <c r="BH805"/>
  <c r="BG805"/>
  <c r="BF805"/>
  <c r="BE805"/>
  <c r="T805"/>
  <c r="R805"/>
  <c r="P805"/>
  <c r="BK805"/>
  <c r="J805"/>
  <c r="BI802"/>
  <c r="BH802"/>
  <c r="BG802"/>
  <c r="BF802"/>
  <c r="T802"/>
  <c r="R802"/>
  <c r="P802"/>
  <c r="BK802"/>
  <c r="J802"/>
  <c r="BE802" s="1"/>
  <c r="BI799"/>
  <c r="BH799"/>
  <c r="BG799"/>
  <c r="BF799"/>
  <c r="BE799"/>
  <c r="T799"/>
  <c r="T792" s="1"/>
  <c r="R799"/>
  <c r="P799"/>
  <c r="BK799"/>
  <c r="BK792" s="1"/>
  <c r="J792" s="1"/>
  <c r="J65" s="1"/>
  <c r="J799"/>
  <c r="BI793"/>
  <c r="BH793"/>
  <c r="BG793"/>
  <c r="BF793"/>
  <c r="BE793"/>
  <c r="T793"/>
  <c r="R793"/>
  <c r="R792" s="1"/>
  <c r="P793"/>
  <c r="P792" s="1"/>
  <c r="BK793"/>
  <c r="J793"/>
  <c r="BI786"/>
  <c r="BH786"/>
  <c r="BG786"/>
  <c r="BF786"/>
  <c r="BE786"/>
  <c r="T786"/>
  <c r="R786"/>
  <c r="P786"/>
  <c r="BK786"/>
  <c r="J786"/>
  <c r="BI778"/>
  <c r="BH778"/>
  <c r="BG778"/>
  <c r="BF778"/>
  <c r="T778"/>
  <c r="R778"/>
  <c r="P778"/>
  <c r="BK778"/>
  <c r="J778"/>
  <c r="BE778" s="1"/>
  <c r="BI776"/>
  <c r="BH776"/>
  <c r="BG776"/>
  <c r="BF776"/>
  <c r="BE776"/>
  <c r="T776"/>
  <c r="R776"/>
  <c r="P776"/>
  <c r="BK776"/>
  <c r="J776"/>
  <c r="BI766"/>
  <c r="BH766"/>
  <c r="BG766"/>
  <c r="BF766"/>
  <c r="T766"/>
  <c r="R766"/>
  <c r="P766"/>
  <c r="BK766"/>
  <c r="J766"/>
  <c r="BE766" s="1"/>
  <c r="BI760"/>
  <c r="BH760"/>
  <c r="BG760"/>
  <c r="BF760"/>
  <c r="BE760"/>
  <c r="T760"/>
  <c r="R760"/>
  <c r="P760"/>
  <c r="BK760"/>
  <c r="J760"/>
  <c r="BI750"/>
  <c r="BH750"/>
  <c r="BG750"/>
  <c r="BF750"/>
  <c r="T750"/>
  <c r="R750"/>
  <c r="P750"/>
  <c r="BK750"/>
  <c r="J750"/>
  <c r="BE750" s="1"/>
  <c r="BI744"/>
  <c r="BH744"/>
  <c r="BG744"/>
  <c r="BF744"/>
  <c r="BE744"/>
  <c r="T744"/>
  <c r="R744"/>
  <c r="P744"/>
  <c r="P731" s="1"/>
  <c r="BK744"/>
  <c r="J744"/>
  <c r="BI732"/>
  <c r="BH732"/>
  <c r="BG732"/>
  <c r="BF732"/>
  <c r="T732"/>
  <c r="T731" s="1"/>
  <c r="R732"/>
  <c r="R731" s="1"/>
  <c r="P732"/>
  <c r="BK732"/>
  <c r="BK731" s="1"/>
  <c r="J731" s="1"/>
  <c r="J64" s="1"/>
  <c r="J732"/>
  <c r="BE732" s="1"/>
  <c r="BI728"/>
  <c r="BH728"/>
  <c r="BG728"/>
  <c r="BF728"/>
  <c r="T728"/>
  <c r="R728"/>
  <c r="P728"/>
  <c r="BK728"/>
  <c r="J728"/>
  <c r="BE728" s="1"/>
  <c r="BI725"/>
  <c r="BH725"/>
  <c r="BG725"/>
  <c r="BF725"/>
  <c r="BE725"/>
  <c r="T725"/>
  <c r="R725"/>
  <c r="P725"/>
  <c r="BK725"/>
  <c r="J725"/>
  <c r="BI722"/>
  <c r="BH722"/>
  <c r="BG722"/>
  <c r="BF722"/>
  <c r="T722"/>
  <c r="R722"/>
  <c r="P722"/>
  <c r="BK722"/>
  <c r="J722"/>
  <c r="BE722" s="1"/>
  <c r="BI719"/>
  <c r="BH719"/>
  <c r="BG719"/>
  <c r="BF719"/>
  <c r="BE719"/>
  <c r="T719"/>
  <c r="R719"/>
  <c r="P719"/>
  <c r="BK719"/>
  <c r="J719"/>
  <c r="BI716"/>
  <c r="BH716"/>
  <c r="BG716"/>
  <c r="BF716"/>
  <c r="BE716"/>
  <c r="T716"/>
  <c r="R716"/>
  <c r="P716"/>
  <c r="BK716"/>
  <c r="J716"/>
  <c r="BI713"/>
  <c r="BH713"/>
  <c r="BG713"/>
  <c r="BF713"/>
  <c r="BE713"/>
  <c r="T713"/>
  <c r="R713"/>
  <c r="P713"/>
  <c r="BK713"/>
  <c r="J713"/>
  <c r="BI711"/>
  <c r="BH711"/>
  <c r="BG711"/>
  <c r="BF711"/>
  <c r="BE711"/>
  <c r="T711"/>
  <c r="R711"/>
  <c r="P711"/>
  <c r="BK711"/>
  <c r="J711"/>
  <c r="BI708"/>
  <c r="BH708"/>
  <c r="BG708"/>
  <c r="BF708"/>
  <c r="BE708"/>
  <c r="T708"/>
  <c r="R708"/>
  <c r="P708"/>
  <c r="BK708"/>
  <c r="J708"/>
  <c r="BI706"/>
  <c r="BH706"/>
  <c r="BG706"/>
  <c r="BF706"/>
  <c r="BE706"/>
  <c r="T706"/>
  <c r="R706"/>
  <c r="P706"/>
  <c r="BK706"/>
  <c r="J706"/>
  <c r="BI704"/>
  <c r="BH704"/>
  <c r="BG704"/>
  <c r="BF704"/>
  <c r="BE704"/>
  <c r="T704"/>
  <c r="R704"/>
  <c r="P704"/>
  <c r="BK704"/>
  <c r="J704"/>
  <c r="BI702"/>
  <c r="BH702"/>
  <c r="BG702"/>
  <c r="BF702"/>
  <c r="BE702"/>
  <c r="T702"/>
  <c r="R702"/>
  <c r="P702"/>
  <c r="BK702"/>
  <c r="J702"/>
  <c r="BI700"/>
  <c r="BH700"/>
  <c r="BG700"/>
  <c r="BF700"/>
  <c r="BE700"/>
  <c r="T700"/>
  <c r="R700"/>
  <c r="P700"/>
  <c r="BK700"/>
  <c r="J700"/>
  <c r="BI697"/>
  <c r="BH697"/>
  <c r="BG697"/>
  <c r="BF697"/>
  <c r="BE697"/>
  <c r="T697"/>
  <c r="R697"/>
  <c r="P697"/>
  <c r="BK697"/>
  <c r="J697"/>
  <c r="BI695"/>
  <c r="BH695"/>
  <c r="BG695"/>
  <c r="BF695"/>
  <c r="BE695"/>
  <c r="T695"/>
  <c r="R695"/>
  <c r="P695"/>
  <c r="BK695"/>
  <c r="J695"/>
  <c r="BI693"/>
  <c r="BH693"/>
  <c r="BG693"/>
  <c r="BF693"/>
  <c r="BE693"/>
  <c r="T693"/>
  <c r="R693"/>
  <c r="P693"/>
  <c r="BK693"/>
  <c r="J693"/>
  <c r="BI683"/>
  <c r="BH683"/>
  <c r="BG683"/>
  <c r="BF683"/>
  <c r="BE683"/>
  <c r="T683"/>
  <c r="R683"/>
  <c r="P683"/>
  <c r="BK683"/>
  <c r="J683"/>
  <c r="BI673"/>
  <c r="BH673"/>
  <c r="BG673"/>
  <c r="BF673"/>
  <c r="BE673"/>
  <c r="T673"/>
  <c r="R673"/>
  <c r="P673"/>
  <c r="BK673"/>
  <c r="J673"/>
  <c r="BI667"/>
  <c r="BH667"/>
  <c r="BG667"/>
  <c r="BF667"/>
  <c r="BE667"/>
  <c r="T667"/>
  <c r="R667"/>
  <c r="P667"/>
  <c r="BK667"/>
  <c r="J667"/>
  <c r="BI661"/>
  <c r="BH661"/>
  <c r="BG661"/>
  <c r="BF661"/>
  <c r="BE661"/>
  <c r="T661"/>
  <c r="R661"/>
  <c r="P661"/>
  <c r="BK661"/>
  <c r="J661"/>
  <c r="BI655"/>
  <c r="BH655"/>
  <c r="BG655"/>
  <c r="BF655"/>
  <c r="BE655"/>
  <c r="T655"/>
  <c r="R655"/>
  <c r="P655"/>
  <c r="BK655"/>
  <c r="J655"/>
  <c r="BI645"/>
  <c r="BH645"/>
  <c r="BG645"/>
  <c r="BF645"/>
  <c r="BE645"/>
  <c r="T645"/>
  <c r="R645"/>
  <c r="P645"/>
  <c r="BK645"/>
  <c r="J645"/>
  <c r="BI643"/>
  <c r="BH643"/>
  <c r="BG643"/>
  <c r="BF643"/>
  <c r="BE643"/>
  <c r="T643"/>
  <c r="R643"/>
  <c r="P643"/>
  <c r="BK643"/>
  <c r="J643"/>
  <c r="BI640"/>
  <c r="BH640"/>
  <c r="BG640"/>
  <c r="BF640"/>
  <c r="BE640"/>
  <c r="T640"/>
  <c r="T639" s="1"/>
  <c r="R640"/>
  <c r="R639" s="1"/>
  <c r="P640"/>
  <c r="P639" s="1"/>
  <c r="BK640"/>
  <c r="BK639" s="1"/>
  <c r="J639" s="1"/>
  <c r="J63" s="1"/>
  <c r="J640"/>
  <c r="BI631"/>
  <c r="BH631"/>
  <c r="BG631"/>
  <c r="BF631"/>
  <c r="BE631"/>
  <c r="T631"/>
  <c r="R631"/>
  <c r="P631"/>
  <c r="BK631"/>
  <c r="J631"/>
  <c r="BI625"/>
  <c r="BH625"/>
  <c r="BG625"/>
  <c r="BF625"/>
  <c r="T625"/>
  <c r="R625"/>
  <c r="P625"/>
  <c r="BK625"/>
  <c r="J625"/>
  <c r="BE625" s="1"/>
  <c r="BI615"/>
  <c r="BH615"/>
  <c r="BG615"/>
  <c r="BF615"/>
  <c r="BE615"/>
  <c r="T615"/>
  <c r="R615"/>
  <c r="P615"/>
  <c r="BK615"/>
  <c r="J615"/>
  <c r="BI605"/>
  <c r="BH605"/>
  <c r="BG605"/>
  <c r="BF605"/>
  <c r="T605"/>
  <c r="R605"/>
  <c r="P605"/>
  <c r="BK605"/>
  <c r="J605"/>
  <c r="BE605" s="1"/>
  <c r="BI599"/>
  <c r="BH599"/>
  <c r="BG599"/>
  <c r="BF599"/>
  <c r="BE599"/>
  <c r="T599"/>
  <c r="R599"/>
  <c r="P599"/>
  <c r="BK599"/>
  <c r="J599"/>
  <c r="BI591"/>
  <c r="BH591"/>
  <c r="BG591"/>
  <c r="BF591"/>
  <c r="T591"/>
  <c r="R591"/>
  <c r="P591"/>
  <c r="BK591"/>
  <c r="J591"/>
  <c r="BE591" s="1"/>
  <c r="BI581"/>
  <c r="BH581"/>
  <c r="BG581"/>
  <c r="BF581"/>
  <c r="BE581"/>
  <c r="T581"/>
  <c r="R581"/>
  <c r="P581"/>
  <c r="BK581"/>
  <c r="J581"/>
  <c r="BI575"/>
  <c r="BH575"/>
  <c r="BG575"/>
  <c r="BF575"/>
  <c r="T575"/>
  <c r="R575"/>
  <c r="P575"/>
  <c r="BK575"/>
  <c r="J575"/>
  <c r="BE575" s="1"/>
  <c r="BI560"/>
  <c r="BH560"/>
  <c r="BG560"/>
  <c r="BF560"/>
  <c r="BE560"/>
  <c r="T560"/>
  <c r="R560"/>
  <c r="P560"/>
  <c r="BK560"/>
  <c r="J560"/>
  <c r="BI554"/>
  <c r="BH554"/>
  <c r="BG554"/>
  <c r="BF554"/>
  <c r="T554"/>
  <c r="T553" s="1"/>
  <c r="R554"/>
  <c r="R553" s="1"/>
  <c r="P554"/>
  <c r="P553" s="1"/>
  <c r="BK554"/>
  <c r="J554"/>
  <c r="BE554" s="1"/>
  <c r="BI544"/>
  <c r="BH544"/>
  <c r="BG544"/>
  <c r="BF544"/>
  <c r="BE544"/>
  <c r="T544"/>
  <c r="R544"/>
  <c r="P544"/>
  <c r="BK544"/>
  <c r="J544"/>
  <c r="BI542"/>
  <c r="BH542"/>
  <c r="BG542"/>
  <c r="BF542"/>
  <c r="BE542"/>
  <c r="T542"/>
  <c r="R542"/>
  <c r="P542"/>
  <c r="BK542"/>
  <c r="J542"/>
  <c r="BI539"/>
  <c r="BH539"/>
  <c r="BG539"/>
  <c r="BF539"/>
  <c r="BE539"/>
  <c r="T539"/>
  <c r="R539"/>
  <c r="P539"/>
  <c r="BK539"/>
  <c r="J539"/>
  <c r="BI527"/>
  <c r="BH527"/>
  <c r="BG527"/>
  <c r="BF527"/>
  <c r="BE527"/>
  <c r="T527"/>
  <c r="T505" s="1"/>
  <c r="R527"/>
  <c r="P527"/>
  <c r="BK527"/>
  <c r="BK505" s="1"/>
  <c r="J505" s="1"/>
  <c r="J61" s="1"/>
  <c r="J527"/>
  <c r="BI506"/>
  <c r="BH506"/>
  <c r="BG506"/>
  <c r="BF506"/>
  <c r="BE506"/>
  <c r="T506"/>
  <c r="R506"/>
  <c r="R505" s="1"/>
  <c r="P506"/>
  <c r="P505" s="1"/>
  <c r="BK506"/>
  <c r="J506"/>
  <c r="BI503"/>
  <c r="BH503"/>
  <c r="BG503"/>
  <c r="BF503"/>
  <c r="BE503"/>
  <c r="T503"/>
  <c r="T502" s="1"/>
  <c r="R503"/>
  <c r="R502" s="1"/>
  <c r="P503"/>
  <c r="P502" s="1"/>
  <c r="BK503"/>
  <c r="BK502" s="1"/>
  <c r="J502" s="1"/>
  <c r="J60" s="1"/>
  <c r="J503"/>
  <c r="BI497"/>
  <c r="F34" s="1"/>
  <c r="BD53" i="1" s="1"/>
  <c r="BH497" i="3"/>
  <c r="BG497"/>
  <c r="BF497"/>
  <c r="BE497"/>
  <c r="T497"/>
  <c r="T496" s="1"/>
  <c r="R497"/>
  <c r="P497"/>
  <c r="BK497"/>
  <c r="BK496" s="1"/>
  <c r="J497"/>
  <c r="BI493"/>
  <c r="BH493"/>
  <c r="BG493"/>
  <c r="BF493"/>
  <c r="T493"/>
  <c r="R493"/>
  <c r="P493"/>
  <c r="BK493"/>
  <c r="J493"/>
  <c r="BE493" s="1"/>
  <c r="BI483"/>
  <c r="BH483"/>
  <c r="BG483"/>
  <c r="BF483"/>
  <c r="BE483"/>
  <c r="T483"/>
  <c r="R483"/>
  <c r="P483"/>
  <c r="BK483"/>
  <c r="J483"/>
  <c r="BI473"/>
  <c r="BH473"/>
  <c r="BG473"/>
  <c r="BF473"/>
  <c r="T473"/>
  <c r="R473"/>
  <c r="P473"/>
  <c r="BK473"/>
  <c r="J473"/>
  <c r="BE473" s="1"/>
  <c r="BI465"/>
  <c r="BH465"/>
  <c r="BG465"/>
  <c r="BF465"/>
  <c r="BE465"/>
  <c r="T465"/>
  <c r="R465"/>
  <c r="P465"/>
  <c r="BK465"/>
  <c r="J465"/>
  <c r="BI444"/>
  <c r="BH444"/>
  <c r="BG444"/>
  <c r="BF444"/>
  <c r="T444"/>
  <c r="R444"/>
  <c r="P444"/>
  <c r="BK444"/>
  <c r="J444"/>
  <c r="BE444" s="1"/>
  <c r="BI435"/>
  <c r="BH435"/>
  <c r="BG435"/>
  <c r="BF435"/>
  <c r="BE435"/>
  <c r="T435"/>
  <c r="R435"/>
  <c r="P435"/>
  <c r="BK435"/>
  <c r="J435"/>
  <c r="BI431"/>
  <c r="BH431"/>
  <c r="BG431"/>
  <c r="BF431"/>
  <c r="T431"/>
  <c r="R431"/>
  <c r="P431"/>
  <c r="BK431"/>
  <c r="J431"/>
  <c r="BE431" s="1"/>
  <c r="BI379"/>
  <c r="BH379"/>
  <c r="BG379"/>
  <c r="BF379"/>
  <c r="BE379"/>
  <c r="T379"/>
  <c r="R379"/>
  <c r="P379"/>
  <c r="BK379"/>
  <c r="J379"/>
  <c r="BI370"/>
  <c r="BH370"/>
  <c r="BG370"/>
  <c r="BF370"/>
  <c r="T370"/>
  <c r="R370"/>
  <c r="P370"/>
  <c r="BK370"/>
  <c r="J370"/>
  <c r="BE370" s="1"/>
  <c r="BI366"/>
  <c r="BH366"/>
  <c r="BG366"/>
  <c r="BF366"/>
  <c r="BE366"/>
  <c r="T366"/>
  <c r="R366"/>
  <c r="P366"/>
  <c r="BK366"/>
  <c r="J366"/>
  <c r="BI344"/>
  <c r="BH344"/>
  <c r="BG344"/>
  <c r="BF344"/>
  <c r="T344"/>
  <c r="R344"/>
  <c r="P344"/>
  <c r="BK344"/>
  <c r="J344"/>
  <c r="BE344" s="1"/>
  <c r="BI333"/>
  <c r="BH333"/>
  <c r="BG333"/>
  <c r="BF333"/>
  <c r="BE333"/>
  <c r="T333"/>
  <c r="R333"/>
  <c r="P333"/>
  <c r="BK333"/>
  <c r="J333"/>
  <c r="BI312"/>
  <c r="BH312"/>
  <c r="BG312"/>
  <c r="BF312"/>
  <c r="T312"/>
  <c r="R312"/>
  <c r="P312"/>
  <c r="BK312"/>
  <c r="J312"/>
  <c r="BE312" s="1"/>
  <c r="BI296"/>
  <c r="BH296"/>
  <c r="BG296"/>
  <c r="BF296"/>
  <c r="BE296"/>
  <c r="T296"/>
  <c r="R296"/>
  <c r="P296"/>
  <c r="BK296"/>
  <c r="J296"/>
  <c r="BI294"/>
  <c r="BH294"/>
  <c r="BG294"/>
  <c r="BF294"/>
  <c r="T294"/>
  <c r="R294"/>
  <c r="P294"/>
  <c r="BK294"/>
  <c r="J294"/>
  <c r="BE294" s="1"/>
  <c r="BI278"/>
  <c r="BH278"/>
  <c r="BG278"/>
  <c r="BF278"/>
  <c r="BE278"/>
  <c r="T278"/>
  <c r="R278"/>
  <c r="P278"/>
  <c r="BK278"/>
  <c r="J278"/>
  <c r="BI262"/>
  <c r="BH262"/>
  <c r="BG262"/>
  <c r="BF262"/>
  <c r="T262"/>
  <c r="R262"/>
  <c r="P262"/>
  <c r="BK262"/>
  <c r="J262"/>
  <c r="BE262" s="1"/>
  <c r="BI232"/>
  <c r="BH232"/>
  <c r="BG232"/>
  <c r="BF232"/>
  <c r="BE232"/>
  <c r="T232"/>
  <c r="R232"/>
  <c r="P232"/>
  <c r="BK232"/>
  <c r="J232"/>
  <c r="BI216"/>
  <c r="BH216"/>
  <c r="BG216"/>
  <c r="BF216"/>
  <c r="T216"/>
  <c r="R216"/>
  <c r="P216"/>
  <c r="BK216"/>
  <c r="J216"/>
  <c r="BE216" s="1"/>
  <c r="BI186"/>
  <c r="BH186"/>
  <c r="BG186"/>
  <c r="BF186"/>
  <c r="BE186"/>
  <c r="T186"/>
  <c r="R186"/>
  <c r="P186"/>
  <c r="BK186"/>
  <c r="J186"/>
  <c r="BI176"/>
  <c r="BH176"/>
  <c r="BG176"/>
  <c r="BF176"/>
  <c r="T176"/>
  <c r="R176"/>
  <c r="P176"/>
  <c r="BK176"/>
  <c r="J176"/>
  <c r="BE176" s="1"/>
  <c r="BI173"/>
  <c r="BH173"/>
  <c r="BG173"/>
  <c r="BF173"/>
  <c r="BE173"/>
  <c r="T173"/>
  <c r="R173"/>
  <c r="P173"/>
  <c r="BK173"/>
  <c r="J173"/>
  <c r="BI170"/>
  <c r="BH170"/>
  <c r="BG170"/>
  <c r="BF170"/>
  <c r="T170"/>
  <c r="R170"/>
  <c r="P170"/>
  <c r="BK170"/>
  <c r="J170"/>
  <c r="BE170" s="1"/>
  <c r="BI167"/>
  <c r="BH167"/>
  <c r="BG167"/>
  <c r="BF167"/>
  <c r="BE167"/>
  <c r="T167"/>
  <c r="R167"/>
  <c r="P167"/>
  <c r="BK167"/>
  <c r="J167"/>
  <c r="BI165"/>
  <c r="BH165"/>
  <c r="BG165"/>
  <c r="BF165"/>
  <c r="T165"/>
  <c r="R165"/>
  <c r="P165"/>
  <c r="BK165"/>
  <c r="J165"/>
  <c r="BE165" s="1"/>
  <c r="BI163"/>
  <c r="BH163"/>
  <c r="BG163"/>
  <c r="BF163"/>
  <c r="BE163"/>
  <c r="T163"/>
  <c r="R163"/>
  <c r="P163"/>
  <c r="BK163"/>
  <c r="J163"/>
  <c r="BI153"/>
  <c r="BH153"/>
  <c r="BG153"/>
  <c r="BF153"/>
  <c r="T153"/>
  <c r="R153"/>
  <c r="P153"/>
  <c r="BK153"/>
  <c r="J153"/>
  <c r="BE153" s="1"/>
  <c r="BI143"/>
  <c r="BH143"/>
  <c r="BG143"/>
  <c r="BF143"/>
  <c r="BE143"/>
  <c r="T143"/>
  <c r="R143"/>
  <c r="P143"/>
  <c r="BK143"/>
  <c r="J143"/>
  <c r="BI133"/>
  <c r="BH133"/>
  <c r="BG133"/>
  <c r="BF133"/>
  <c r="T133"/>
  <c r="R133"/>
  <c r="P133"/>
  <c r="BK133"/>
  <c r="J133"/>
  <c r="BE133" s="1"/>
  <c r="BI127"/>
  <c r="BH127"/>
  <c r="BG127"/>
  <c r="BF127"/>
  <c r="BE127"/>
  <c r="T127"/>
  <c r="R127"/>
  <c r="P127"/>
  <c r="BK127"/>
  <c r="J127"/>
  <c r="BI113"/>
  <c r="BH113"/>
  <c r="BG113"/>
  <c r="BF113"/>
  <c r="T113"/>
  <c r="R113"/>
  <c r="P113"/>
  <c r="BK113"/>
  <c r="J113"/>
  <c r="BE113" s="1"/>
  <c r="BI105"/>
  <c r="BH105"/>
  <c r="BG105"/>
  <c r="BF105"/>
  <c r="BE105"/>
  <c r="T105"/>
  <c r="R105"/>
  <c r="P105"/>
  <c r="BK105"/>
  <c r="J105"/>
  <c r="BI99"/>
  <c r="BH99"/>
  <c r="F33" s="1"/>
  <c r="BC53" i="1" s="1"/>
  <c r="BG99" i="3"/>
  <c r="BF99"/>
  <c r="T99"/>
  <c r="R99"/>
  <c r="R90" s="1"/>
  <c r="P99"/>
  <c r="BK99"/>
  <c r="J99"/>
  <c r="BE99" s="1"/>
  <c r="BI91"/>
  <c r="BH91"/>
  <c r="BG91"/>
  <c r="F32" s="1"/>
  <c r="BB53" i="1" s="1"/>
  <c r="BF91" i="3"/>
  <c r="J31" s="1"/>
  <c r="AW53" i="1" s="1"/>
  <c r="BE91" i="3"/>
  <c r="T91"/>
  <c r="R91"/>
  <c r="P91"/>
  <c r="P90" s="1"/>
  <c r="BK91"/>
  <c r="J91"/>
  <c r="J84"/>
  <c r="F84"/>
  <c r="J82"/>
  <c r="F82"/>
  <c r="E80"/>
  <c r="J51"/>
  <c r="F51"/>
  <c r="F49"/>
  <c r="E47"/>
  <c r="J18"/>
  <c r="E18"/>
  <c r="F85" s="1"/>
  <c r="J17"/>
  <c r="J12"/>
  <c r="J49" s="1"/>
  <c r="E7"/>
  <c r="E78" s="1"/>
  <c r="BK644" i="2"/>
  <c r="J644" s="1"/>
  <c r="J65" s="1"/>
  <c r="BK405"/>
  <c r="J405" s="1"/>
  <c r="J61" s="1"/>
  <c r="P396"/>
  <c r="AY52" i="1"/>
  <c r="AX52"/>
  <c r="BI674" i="2"/>
  <c r="BH674"/>
  <c r="BG674"/>
  <c r="BF674"/>
  <c r="T674"/>
  <c r="R674"/>
  <c r="P674"/>
  <c r="BK674"/>
  <c r="J674"/>
  <c r="BE674" s="1"/>
  <c r="BI672"/>
  <c r="BH672"/>
  <c r="BG672"/>
  <c r="BF672"/>
  <c r="BE672"/>
  <c r="T672"/>
  <c r="R672"/>
  <c r="P672"/>
  <c r="BK672"/>
  <c r="J672"/>
  <c r="BI668"/>
  <c r="BH668"/>
  <c r="BG668"/>
  <c r="BF668"/>
  <c r="T668"/>
  <c r="R668"/>
  <c r="P668"/>
  <c r="BK668"/>
  <c r="J668"/>
  <c r="BE668" s="1"/>
  <c r="BI666"/>
  <c r="BH666"/>
  <c r="BG666"/>
  <c r="BF666"/>
  <c r="BE666"/>
  <c r="T666"/>
  <c r="T661" s="1"/>
  <c r="T660" s="1"/>
  <c r="R666"/>
  <c r="P666"/>
  <c r="BK666"/>
  <c r="BK661" s="1"/>
  <c r="J666"/>
  <c r="BI662"/>
  <c r="BH662"/>
  <c r="BG662"/>
  <c r="BF662"/>
  <c r="T662"/>
  <c r="R662"/>
  <c r="R661" s="1"/>
  <c r="R660" s="1"/>
  <c r="P662"/>
  <c r="P661" s="1"/>
  <c r="P660" s="1"/>
  <c r="BK662"/>
  <c r="J662"/>
  <c r="BE662" s="1"/>
  <c r="BI659"/>
  <c r="BH659"/>
  <c r="BG659"/>
  <c r="BF659"/>
  <c r="T659"/>
  <c r="T658" s="1"/>
  <c r="R659"/>
  <c r="R658" s="1"/>
  <c r="P659"/>
  <c r="P658" s="1"/>
  <c r="BK659"/>
  <c r="BK658" s="1"/>
  <c r="J658" s="1"/>
  <c r="J66" s="1"/>
  <c r="J659"/>
  <c r="BE659" s="1"/>
  <c r="BI656"/>
  <c r="BH656"/>
  <c r="BG656"/>
  <c r="BF656"/>
  <c r="BE656"/>
  <c r="T656"/>
  <c r="R656"/>
  <c r="P656"/>
  <c r="BK656"/>
  <c r="J656"/>
  <c r="BI654"/>
  <c r="BH654"/>
  <c r="BG654"/>
  <c r="BF654"/>
  <c r="T654"/>
  <c r="R654"/>
  <c r="P654"/>
  <c r="BK654"/>
  <c r="J654"/>
  <c r="BE654" s="1"/>
  <c r="BI651"/>
  <c r="BH651"/>
  <c r="BG651"/>
  <c r="BF651"/>
  <c r="BE651"/>
  <c r="T651"/>
  <c r="R651"/>
  <c r="P651"/>
  <c r="BK651"/>
  <c r="J651"/>
  <c r="BI645"/>
  <c r="BH645"/>
  <c r="BG645"/>
  <c r="BF645"/>
  <c r="T645"/>
  <c r="T644" s="1"/>
  <c r="R645"/>
  <c r="R644" s="1"/>
  <c r="P645"/>
  <c r="P644" s="1"/>
  <c r="BK645"/>
  <c r="J645"/>
  <c r="BE645" s="1"/>
  <c r="BI642"/>
  <c r="BH642"/>
  <c r="BG642"/>
  <c r="BF642"/>
  <c r="T642"/>
  <c r="R642"/>
  <c r="P642"/>
  <c r="BK642"/>
  <c r="J642"/>
  <c r="BE642" s="1"/>
  <c r="BI634"/>
  <c r="BH634"/>
  <c r="BG634"/>
  <c r="BF634"/>
  <c r="BE634"/>
  <c r="T634"/>
  <c r="R634"/>
  <c r="P634"/>
  <c r="BK634"/>
  <c r="J634"/>
  <c r="BI626"/>
  <c r="BH626"/>
  <c r="BG626"/>
  <c r="BF626"/>
  <c r="T626"/>
  <c r="R626"/>
  <c r="P626"/>
  <c r="BK626"/>
  <c r="J626"/>
  <c r="BE626" s="1"/>
  <c r="BI618"/>
  <c r="BH618"/>
  <c r="BG618"/>
  <c r="BF618"/>
  <c r="BE618"/>
  <c r="T618"/>
  <c r="R618"/>
  <c r="P618"/>
  <c r="BK618"/>
  <c r="J618"/>
  <c r="BI610"/>
  <c r="BH610"/>
  <c r="BG610"/>
  <c r="BF610"/>
  <c r="T610"/>
  <c r="R610"/>
  <c r="P610"/>
  <c r="BK610"/>
  <c r="J610"/>
  <c r="BE610" s="1"/>
  <c r="BI597"/>
  <c r="BH597"/>
  <c r="BG597"/>
  <c r="BF597"/>
  <c r="BE597"/>
  <c r="T597"/>
  <c r="T596" s="1"/>
  <c r="R597"/>
  <c r="R596" s="1"/>
  <c r="P597"/>
  <c r="P596" s="1"/>
  <c r="BK597"/>
  <c r="BK596" s="1"/>
  <c r="J596" s="1"/>
  <c r="J64" s="1"/>
  <c r="J597"/>
  <c r="BI593"/>
  <c r="BH593"/>
  <c r="BG593"/>
  <c r="BF593"/>
  <c r="T593"/>
  <c r="R593"/>
  <c r="P593"/>
  <c r="BK593"/>
  <c r="J593"/>
  <c r="BE593" s="1"/>
  <c r="BI590"/>
  <c r="BH590"/>
  <c r="BG590"/>
  <c r="BF590"/>
  <c r="BE590"/>
  <c r="T590"/>
  <c r="R590"/>
  <c r="P590"/>
  <c r="BK590"/>
  <c r="J590"/>
  <c r="BI587"/>
  <c r="BH587"/>
  <c r="BG587"/>
  <c r="BF587"/>
  <c r="T587"/>
  <c r="R587"/>
  <c r="P587"/>
  <c r="BK587"/>
  <c r="J587"/>
  <c r="BE587" s="1"/>
  <c r="BI584"/>
  <c r="BH584"/>
  <c r="BG584"/>
  <c r="BF584"/>
  <c r="BE584"/>
  <c r="T584"/>
  <c r="R584"/>
  <c r="P584"/>
  <c r="BK584"/>
  <c r="J584"/>
  <c r="BI581"/>
  <c r="BH581"/>
  <c r="BG581"/>
  <c r="BF581"/>
  <c r="T581"/>
  <c r="R581"/>
  <c r="P581"/>
  <c r="BK581"/>
  <c r="J581"/>
  <c r="BE581" s="1"/>
  <c r="BI578"/>
  <c r="BH578"/>
  <c r="BG578"/>
  <c r="BF578"/>
  <c r="BE578"/>
  <c r="T578"/>
  <c r="R578"/>
  <c r="P578"/>
  <c r="BK578"/>
  <c r="J578"/>
  <c r="BI576"/>
  <c r="BH576"/>
  <c r="BG576"/>
  <c r="BF576"/>
  <c r="T576"/>
  <c r="R576"/>
  <c r="P576"/>
  <c r="BK576"/>
  <c r="J576"/>
  <c r="BE576" s="1"/>
  <c r="BI573"/>
  <c r="BH573"/>
  <c r="BG573"/>
  <c r="BF573"/>
  <c r="BE573"/>
  <c r="T573"/>
  <c r="R573"/>
  <c r="P573"/>
  <c r="BK573"/>
  <c r="J573"/>
  <c r="BI571"/>
  <c r="BH571"/>
  <c r="BG571"/>
  <c r="BF571"/>
  <c r="T571"/>
  <c r="R571"/>
  <c r="P571"/>
  <c r="BK571"/>
  <c r="J571"/>
  <c r="BE571" s="1"/>
  <c r="BI569"/>
  <c r="BH569"/>
  <c r="BG569"/>
  <c r="BF569"/>
  <c r="BE569"/>
  <c r="T569"/>
  <c r="R569"/>
  <c r="P569"/>
  <c r="BK569"/>
  <c r="J569"/>
  <c r="BI567"/>
  <c r="BH567"/>
  <c r="BG567"/>
  <c r="BF567"/>
  <c r="T567"/>
  <c r="R567"/>
  <c r="P567"/>
  <c r="BK567"/>
  <c r="J567"/>
  <c r="BE567" s="1"/>
  <c r="BI565"/>
  <c r="BH565"/>
  <c r="BG565"/>
  <c r="BF565"/>
  <c r="BE565"/>
  <c r="T565"/>
  <c r="R565"/>
  <c r="P565"/>
  <c r="BK565"/>
  <c r="J565"/>
  <c r="BI562"/>
  <c r="BH562"/>
  <c r="BG562"/>
  <c r="BF562"/>
  <c r="T562"/>
  <c r="R562"/>
  <c r="P562"/>
  <c r="BK562"/>
  <c r="J562"/>
  <c r="BE562" s="1"/>
  <c r="BI560"/>
  <c r="BH560"/>
  <c r="BG560"/>
  <c r="BF560"/>
  <c r="BE560"/>
  <c r="T560"/>
  <c r="R560"/>
  <c r="P560"/>
  <c r="BK560"/>
  <c r="J560"/>
  <c r="BI558"/>
  <c r="BH558"/>
  <c r="BG558"/>
  <c r="BF558"/>
  <c r="T558"/>
  <c r="R558"/>
  <c r="P558"/>
  <c r="BK558"/>
  <c r="J558"/>
  <c r="BE558" s="1"/>
  <c r="BI546"/>
  <c r="BH546"/>
  <c r="BG546"/>
  <c r="BF546"/>
  <c r="BE546"/>
  <c r="T546"/>
  <c r="R546"/>
  <c r="P546"/>
  <c r="BK546"/>
  <c r="J546"/>
  <c r="BI534"/>
  <c r="BH534"/>
  <c r="BG534"/>
  <c r="BF534"/>
  <c r="T534"/>
  <c r="R534"/>
  <c r="P534"/>
  <c r="BK534"/>
  <c r="J534"/>
  <c r="BE534" s="1"/>
  <c r="BI530"/>
  <c r="BH530"/>
  <c r="BG530"/>
  <c r="BF530"/>
  <c r="BE530"/>
  <c r="T530"/>
  <c r="R530"/>
  <c r="P530"/>
  <c r="BK530"/>
  <c r="J530"/>
  <c r="BI526"/>
  <c r="BH526"/>
  <c r="BG526"/>
  <c r="BF526"/>
  <c r="T526"/>
  <c r="R526"/>
  <c r="P526"/>
  <c r="BK526"/>
  <c r="J526"/>
  <c r="BE526" s="1"/>
  <c r="BI522"/>
  <c r="BH522"/>
  <c r="BG522"/>
  <c r="BF522"/>
  <c r="BE522"/>
  <c r="T522"/>
  <c r="R522"/>
  <c r="P522"/>
  <c r="BK522"/>
  <c r="J522"/>
  <c r="BI516"/>
  <c r="BH516"/>
  <c r="BG516"/>
  <c r="BF516"/>
  <c r="T516"/>
  <c r="R516"/>
  <c r="P516"/>
  <c r="BK516"/>
  <c r="J516"/>
  <c r="BE516" s="1"/>
  <c r="BI514"/>
  <c r="BH514"/>
  <c r="BG514"/>
  <c r="BF514"/>
  <c r="BE514"/>
  <c r="T514"/>
  <c r="R514"/>
  <c r="P514"/>
  <c r="BK514"/>
  <c r="J514"/>
  <c r="BI511"/>
  <c r="BH511"/>
  <c r="BG511"/>
  <c r="BF511"/>
  <c r="T511"/>
  <c r="R511"/>
  <c r="P511"/>
  <c r="BK511"/>
  <c r="J511"/>
  <c r="BE511" s="1"/>
  <c r="BI509"/>
  <c r="BH509"/>
  <c r="BG509"/>
  <c r="BF509"/>
  <c r="BE509"/>
  <c r="T509"/>
  <c r="R509"/>
  <c r="P509"/>
  <c r="P505" s="1"/>
  <c r="BK509"/>
  <c r="J509"/>
  <c r="BI506"/>
  <c r="BH506"/>
  <c r="BG506"/>
  <c r="BF506"/>
  <c r="T506"/>
  <c r="T505" s="1"/>
  <c r="R506"/>
  <c r="R505" s="1"/>
  <c r="P506"/>
  <c r="BK506"/>
  <c r="BK505" s="1"/>
  <c r="J505" s="1"/>
  <c r="J63" s="1"/>
  <c r="J506"/>
  <c r="BE506" s="1"/>
  <c r="BI497"/>
  <c r="BH497"/>
  <c r="BG497"/>
  <c r="BF497"/>
  <c r="T497"/>
  <c r="R497"/>
  <c r="P497"/>
  <c r="BK497"/>
  <c r="J497"/>
  <c r="BE497" s="1"/>
  <c r="BI489"/>
  <c r="BH489"/>
  <c r="BG489"/>
  <c r="BF489"/>
  <c r="BE489"/>
  <c r="T489"/>
  <c r="R489"/>
  <c r="P489"/>
  <c r="BK489"/>
  <c r="J489"/>
  <c r="BI481"/>
  <c r="BH481"/>
  <c r="BG481"/>
  <c r="BF481"/>
  <c r="T481"/>
  <c r="R481"/>
  <c r="P481"/>
  <c r="BK481"/>
  <c r="J481"/>
  <c r="BE481" s="1"/>
  <c r="BI473"/>
  <c r="BH473"/>
  <c r="BG473"/>
  <c r="BF473"/>
  <c r="BE473"/>
  <c r="T473"/>
  <c r="R473"/>
  <c r="P473"/>
  <c r="BK473"/>
  <c r="J473"/>
  <c r="BI465"/>
  <c r="BH465"/>
  <c r="BG465"/>
  <c r="BF465"/>
  <c r="T465"/>
  <c r="R465"/>
  <c r="P465"/>
  <c r="BK465"/>
  <c r="J465"/>
  <c r="BE465" s="1"/>
  <c r="BI456"/>
  <c r="BH456"/>
  <c r="BG456"/>
  <c r="BF456"/>
  <c r="BE456"/>
  <c r="T456"/>
  <c r="R456"/>
  <c r="P456"/>
  <c r="BK456"/>
  <c r="J456"/>
  <c r="BI448"/>
  <c r="BH448"/>
  <c r="BG448"/>
  <c r="BF448"/>
  <c r="T448"/>
  <c r="T447" s="1"/>
  <c r="R448"/>
  <c r="R447" s="1"/>
  <c r="P448"/>
  <c r="P447" s="1"/>
  <c r="BK448"/>
  <c r="BK447" s="1"/>
  <c r="J447" s="1"/>
  <c r="J62" s="1"/>
  <c r="J448"/>
  <c r="BE448" s="1"/>
  <c r="BI445"/>
  <c r="BH445"/>
  <c r="BG445"/>
  <c r="BF445"/>
  <c r="BE445"/>
  <c r="T445"/>
  <c r="R445"/>
  <c r="P445"/>
  <c r="BK445"/>
  <c r="J445"/>
  <c r="BI442"/>
  <c r="BH442"/>
  <c r="BG442"/>
  <c r="BF442"/>
  <c r="T442"/>
  <c r="R442"/>
  <c r="P442"/>
  <c r="BK442"/>
  <c r="J442"/>
  <c r="BE442" s="1"/>
  <c r="BI434"/>
  <c r="BH434"/>
  <c r="BG434"/>
  <c r="BF434"/>
  <c r="BE434"/>
  <c r="T434"/>
  <c r="R434"/>
  <c r="P434"/>
  <c r="BK434"/>
  <c r="J434"/>
  <c r="BI432"/>
  <c r="BH432"/>
  <c r="BG432"/>
  <c r="BF432"/>
  <c r="T432"/>
  <c r="R432"/>
  <c r="P432"/>
  <c r="BK432"/>
  <c r="J432"/>
  <c r="BE432" s="1"/>
  <c r="BI429"/>
  <c r="BH429"/>
  <c r="BG429"/>
  <c r="BF429"/>
  <c r="BE429"/>
  <c r="T429"/>
  <c r="R429"/>
  <c r="P429"/>
  <c r="BK429"/>
  <c r="J429"/>
  <c r="BI423"/>
  <c r="BH423"/>
  <c r="BG423"/>
  <c r="BF423"/>
  <c r="T423"/>
  <c r="T405" s="1"/>
  <c r="R423"/>
  <c r="R405" s="1"/>
  <c r="P423"/>
  <c r="BK423"/>
  <c r="J423"/>
  <c r="BE423" s="1"/>
  <c r="BI406"/>
  <c r="BH406"/>
  <c r="BG406"/>
  <c r="BF406"/>
  <c r="BE406"/>
  <c r="T406"/>
  <c r="R406"/>
  <c r="P406"/>
  <c r="P405" s="1"/>
  <c r="BK406"/>
  <c r="J406"/>
  <c r="BI403"/>
  <c r="BH403"/>
  <c r="BG403"/>
  <c r="BF403"/>
  <c r="BE403"/>
  <c r="T403"/>
  <c r="T402" s="1"/>
  <c r="R403"/>
  <c r="R402" s="1"/>
  <c r="P403"/>
  <c r="P402" s="1"/>
  <c r="BK403"/>
  <c r="BK402" s="1"/>
  <c r="J402" s="1"/>
  <c r="J60" s="1"/>
  <c r="J403"/>
  <c r="BI397"/>
  <c r="BH397"/>
  <c r="F33" s="1"/>
  <c r="BC52" i="1" s="1"/>
  <c r="BC51" s="1"/>
  <c r="BG397" i="2"/>
  <c r="BF397"/>
  <c r="T397"/>
  <c r="T396" s="1"/>
  <c r="R397"/>
  <c r="R396" s="1"/>
  <c r="P397"/>
  <c r="BK397"/>
  <c r="BK396" s="1"/>
  <c r="J396" s="1"/>
  <c r="J59" s="1"/>
  <c r="J397"/>
  <c r="BE397" s="1"/>
  <c r="BI389"/>
  <c r="BH389"/>
  <c r="BG389"/>
  <c r="BF389"/>
  <c r="T389"/>
  <c r="R389"/>
  <c r="P389"/>
  <c r="BK389"/>
  <c r="J389"/>
  <c r="BE389" s="1"/>
  <c r="BI372"/>
  <c r="BH372"/>
  <c r="BG372"/>
  <c r="BF372"/>
  <c r="BE372"/>
  <c r="T372"/>
  <c r="R372"/>
  <c r="P372"/>
  <c r="BK372"/>
  <c r="J372"/>
  <c r="BI364"/>
  <c r="BH364"/>
  <c r="BG364"/>
  <c r="BF364"/>
  <c r="T364"/>
  <c r="R364"/>
  <c r="P364"/>
  <c r="BK364"/>
  <c r="J364"/>
  <c r="BE364" s="1"/>
  <c r="BI360"/>
  <c r="BH360"/>
  <c r="BG360"/>
  <c r="BF360"/>
  <c r="BE360"/>
  <c r="T360"/>
  <c r="R360"/>
  <c r="P360"/>
  <c r="BK360"/>
  <c r="J360"/>
  <c r="BI320"/>
  <c r="BH320"/>
  <c r="BG320"/>
  <c r="BF320"/>
  <c r="T320"/>
  <c r="R320"/>
  <c r="P320"/>
  <c r="BK320"/>
  <c r="J320"/>
  <c r="BE320" s="1"/>
  <c r="BI311"/>
  <c r="BH311"/>
  <c r="BG311"/>
  <c r="BF311"/>
  <c r="BE311"/>
  <c r="T311"/>
  <c r="R311"/>
  <c r="P311"/>
  <c r="BK311"/>
  <c r="J311"/>
  <c r="BI307"/>
  <c r="BH307"/>
  <c r="BG307"/>
  <c r="BF307"/>
  <c r="T307"/>
  <c r="R307"/>
  <c r="P307"/>
  <c r="BK307"/>
  <c r="J307"/>
  <c r="BE307" s="1"/>
  <c r="BI288"/>
  <c r="BH288"/>
  <c r="BG288"/>
  <c r="BF288"/>
  <c r="BE288"/>
  <c r="T288"/>
  <c r="R288"/>
  <c r="P288"/>
  <c r="BK288"/>
  <c r="J288"/>
  <c r="BI277"/>
  <c r="BH277"/>
  <c r="BG277"/>
  <c r="BF277"/>
  <c r="T277"/>
  <c r="R277"/>
  <c r="P277"/>
  <c r="BK277"/>
  <c r="J277"/>
  <c r="BE277" s="1"/>
  <c r="BI258"/>
  <c r="BH258"/>
  <c r="BG258"/>
  <c r="BF258"/>
  <c r="BE258"/>
  <c r="T258"/>
  <c r="R258"/>
  <c r="P258"/>
  <c r="BK258"/>
  <c r="J258"/>
  <c r="BI244"/>
  <c r="BH244"/>
  <c r="BG244"/>
  <c r="BF244"/>
  <c r="T244"/>
  <c r="R244"/>
  <c r="P244"/>
  <c r="BK244"/>
  <c r="J244"/>
  <c r="BE244" s="1"/>
  <c r="BI242"/>
  <c r="BH242"/>
  <c r="BG242"/>
  <c r="BF242"/>
  <c r="BE242"/>
  <c r="T242"/>
  <c r="R242"/>
  <c r="P242"/>
  <c r="BK242"/>
  <c r="J242"/>
  <c r="BI228"/>
  <c r="BH228"/>
  <c r="BG228"/>
  <c r="BF228"/>
  <c r="T228"/>
  <c r="R228"/>
  <c r="P228"/>
  <c r="BK228"/>
  <c r="J228"/>
  <c r="BE228" s="1"/>
  <c r="BI214"/>
  <c r="BH214"/>
  <c r="BG214"/>
  <c r="BF214"/>
  <c r="BE214"/>
  <c r="T214"/>
  <c r="R214"/>
  <c r="P214"/>
  <c r="BK214"/>
  <c r="J214"/>
  <c r="BI187"/>
  <c r="BH187"/>
  <c r="BG187"/>
  <c r="BF187"/>
  <c r="T187"/>
  <c r="R187"/>
  <c r="P187"/>
  <c r="BK187"/>
  <c r="J187"/>
  <c r="BE187" s="1"/>
  <c r="BI173"/>
  <c r="BH173"/>
  <c r="BG173"/>
  <c r="BF173"/>
  <c r="BE173"/>
  <c r="T173"/>
  <c r="R173"/>
  <c r="P173"/>
  <c r="BK173"/>
  <c r="J173"/>
  <c r="BI146"/>
  <c r="BH146"/>
  <c r="BG146"/>
  <c r="BF146"/>
  <c r="BE146"/>
  <c r="T146"/>
  <c r="R146"/>
  <c r="P146"/>
  <c r="BK146"/>
  <c r="J146"/>
  <c r="BI143"/>
  <c r="BH143"/>
  <c r="BG143"/>
  <c r="BF143"/>
  <c r="BE143"/>
  <c r="T143"/>
  <c r="R143"/>
  <c r="P143"/>
  <c r="BK143"/>
  <c r="J143"/>
  <c r="BI140"/>
  <c r="BH140"/>
  <c r="BG140"/>
  <c r="BF140"/>
  <c r="BE140"/>
  <c r="T140"/>
  <c r="R140"/>
  <c r="P140"/>
  <c r="BK140"/>
  <c r="J140"/>
  <c r="BI137"/>
  <c r="BH137"/>
  <c r="BG137"/>
  <c r="BF137"/>
  <c r="BE137"/>
  <c r="T137"/>
  <c r="R137"/>
  <c r="P137"/>
  <c r="BK137"/>
  <c r="J137"/>
  <c r="BI135"/>
  <c r="BH135"/>
  <c r="BG135"/>
  <c r="BF135"/>
  <c r="BE135"/>
  <c r="T135"/>
  <c r="R135"/>
  <c r="P135"/>
  <c r="BK135"/>
  <c r="J135"/>
  <c r="BI133"/>
  <c r="BH133"/>
  <c r="BG133"/>
  <c r="BF133"/>
  <c r="BE133"/>
  <c r="T133"/>
  <c r="R133"/>
  <c r="P133"/>
  <c r="BK133"/>
  <c r="J133"/>
  <c r="BI125"/>
  <c r="BH125"/>
  <c r="BG125"/>
  <c r="BF125"/>
  <c r="BE125"/>
  <c r="T125"/>
  <c r="R125"/>
  <c r="P125"/>
  <c r="BK125"/>
  <c r="J125"/>
  <c r="BI117"/>
  <c r="BH117"/>
  <c r="BG117"/>
  <c r="BF117"/>
  <c r="BE117"/>
  <c r="T117"/>
  <c r="R117"/>
  <c r="P117"/>
  <c r="BK117"/>
  <c r="J117"/>
  <c r="BI107"/>
  <c r="BH107"/>
  <c r="BG107"/>
  <c r="BF107"/>
  <c r="BE107"/>
  <c r="T107"/>
  <c r="R107"/>
  <c r="P107"/>
  <c r="BK107"/>
  <c r="J107"/>
  <c r="BI99"/>
  <c r="BH99"/>
  <c r="BG99"/>
  <c r="BF99"/>
  <c r="BE99"/>
  <c r="T99"/>
  <c r="R99"/>
  <c r="P99"/>
  <c r="BK99"/>
  <c r="J99"/>
  <c r="BI91"/>
  <c r="F34" s="1"/>
  <c r="BD52" i="1" s="1"/>
  <c r="BD51" s="1"/>
  <c r="W30" s="1"/>
  <c r="BH91" i="2"/>
  <c r="BG91"/>
  <c r="F32" s="1"/>
  <c r="BB52" i="1" s="1"/>
  <c r="BF91" i="2"/>
  <c r="F31" s="1"/>
  <c r="BA52" i="1" s="1"/>
  <c r="BE91" i="2"/>
  <c r="T91"/>
  <c r="T90" s="1"/>
  <c r="T89" s="1"/>
  <c r="T88" s="1"/>
  <c r="R91"/>
  <c r="P91"/>
  <c r="P90" s="1"/>
  <c r="BK91"/>
  <c r="BK90" s="1"/>
  <c r="J91"/>
  <c r="J84"/>
  <c r="F84"/>
  <c r="F82"/>
  <c r="E80"/>
  <c r="J51"/>
  <c r="F51"/>
  <c r="F49"/>
  <c r="E47"/>
  <c r="J18"/>
  <c r="E18"/>
  <c r="F85" s="1"/>
  <c r="J17"/>
  <c r="J12"/>
  <c r="J82" s="1"/>
  <c r="E7"/>
  <c r="E45" s="1"/>
  <c r="AS51" i="1"/>
  <c r="L47"/>
  <c r="AM46"/>
  <c r="L46"/>
  <c r="AM44"/>
  <c r="L44"/>
  <c r="L42"/>
  <c r="L41"/>
  <c r="E78" i="2" l="1"/>
  <c r="E68" i="4"/>
  <c r="F52" i="2"/>
  <c r="F52" i="3"/>
  <c r="F52" i="4"/>
  <c r="E45" i="5"/>
  <c r="J81"/>
  <c r="J57" s="1"/>
  <c r="BK80"/>
  <c r="J80" s="1"/>
  <c r="BK90" i="3"/>
  <c r="J496"/>
  <c r="J59" s="1"/>
  <c r="P89"/>
  <c r="P88" s="1"/>
  <c r="AU53" i="1" s="1"/>
  <c r="T90" i="3"/>
  <c r="T89" s="1"/>
  <c r="T88" s="1"/>
  <c r="P89" i="2"/>
  <c r="P88" s="1"/>
  <c r="AU52" i="1" s="1"/>
  <c r="J90" i="2"/>
  <c r="J58" s="1"/>
  <c r="BK89"/>
  <c r="W29" i="1"/>
  <c r="AY51"/>
  <c r="J661" i="2"/>
  <c r="J68" s="1"/>
  <c r="BK660"/>
  <c r="J660" s="1"/>
  <c r="J67" s="1"/>
  <c r="BK817" i="3"/>
  <c r="J817" s="1"/>
  <c r="J67" s="1"/>
  <c r="J818"/>
  <c r="J68" s="1"/>
  <c r="J80" i="4"/>
  <c r="J58" s="1"/>
  <c r="BK79"/>
  <c r="BK88" i="5"/>
  <c r="J88" s="1"/>
  <c r="J58" s="1"/>
  <c r="J89"/>
  <c r="J59" s="1"/>
  <c r="R90" i="2"/>
  <c r="R89" s="1"/>
  <c r="R88" s="1"/>
  <c r="BB51" i="1"/>
  <c r="F30" i="2"/>
  <c r="AZ52" i="1" s="1"/>
  <c r="F30" i="3"/>
  <c r="AZ53" i="1" s="1"/>
  <c r="R89" i="3"/>
  <c r="R88" s="1"/>
  <c r="J49" i="4"/>
  <c r="J30" i="3"/>
  <c r="AV53" i="1" s="1"/>
  <c r="AT53" s="1"/>
  <c r="J31" i="2"/>
  <c r="AW52" i="1" s="1"/>
  <c r="E45" i="3"/>
  <c r="J31" i="4"/>
  <c r="AW54" i="1" s="1"/>
  <c r="AT54" s="1"/>
  <c r="F52" i="5"/>
  <c r="J74"/>
  <c r="J49" i="2"/>
  <c r="J30"/>
  <c r="AV52" i="1" s="1"/>
  <c r="F31" i="3"/>
  <c r="BA53" i="1" s="1"/>
  <c r="BA51" s="1"/>
  <c r="F30" i="5"/>
  <c r="AZ55" i="1" s="1"/>
  <c r="W27" l="1"/>
  <c r="AW51"/>
  <c r="AK27" s="1"/>
  <c r="J27" i="5"/>
  <c r="J56"/>
  <c r="W28" i="1"/>
  <c r="AX51"/>
  <c r="J79" i="4"/>
  <c r="J57" s="1"/>
  <c r="BK78"/>
  <c r="J78" s="1"/>
  <c r="J89" i="2"/>
  <c r="J57" s="1"/>
  <c r="BK88"/>
  <c r="J88" s="1"/>
  <c r="J90" i="3"/>
  <c r="J58" s="1"/>
  <c r="BK89"/>
  <c r="AT52" i="1"/>
  <c r="AZ51"/>
  <c r="AU51"/>
  <c r="AV51" l="1"/>
  <c r="W26"/>
  <c r="J56" i="2"/>
  <c r="J27"/>
  <c r="AG55" i="1"/>
  <c r="AN55" s="1"/>
  <c r="J36" i="5"/>
  <c r="BK88" i="3"/>
  <c r="J88" s="1"/>
  <c r="J89"/>
  <c r="J57" s="1"/>
  <c r="J56" i="4"/>
  <c r="J27"/>
  <c r="AK26" i="1" l="1"/>
  <c r="AT51"/>
  <c r="AG54"/>
  <c r="AN54" s="1"/>
  <c r="J36" i="4"/>
  <c r="J27" i="3"/>
  <c r="J56"/>
  <c r="AG52" i="1"/>
  <c r="J36" i="2"/>
  <c r="J36" i="3" l="1"/>
  <c r="AG53" i="1"/>
  <c r="AN53" s="1"/>
  <c r="AN52"/>
  <c r="AG51" l="1"/>
  <c r="AN51" l="1"/>
  <c r="AK23"/>
  <c r="AK32" s="1"/>
</calcChain>
</file>

<file path=xl/sharedStrings.xml><?xml version="1.0" encoding="utf-8"?>
<sst xmlns="http://schemas.openxmlformats.org/spreadsheetml/2006/main" count="14594" uniqueCount="1406">
  <si>
    <t>Export VZ</t>
  </si>
  <si>
    <t>List obsahuje:</t>
  </si>
  <si>
    <t>3.0</t>
  </si>
  <si>
    <t>ZAMOK</t>
  </si>
  <si>
    <t>False</t>
  </si>
  <si>
    <t>{5907fd2f-40ea-4d4b-8144-6d62da2024b0}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</si>
  <si>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</si>
  <si>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</si>
  <si>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</si>
  <si>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</si>
  <si>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</si>
  <si>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</si>
  <si>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</si>
  <si>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</si>
  <si>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Vr2016-001a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</si>
  <si>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položek_x000D_
_x000D_
Podrobnosti k vyplnění naleznete na poslední záložce s Pokyny pro vyplnění</t>
  </si>
  <si>
    <t>Stavba:</t>
  </si>
  <si>
    <t>Kanalizace Kněževes</t>
  </si>
  <si>
    <t>0,1</t>
  </si>
  <si>
    <t>KSO:</t>
  </si>
  <si>
    <t>827 21 16</t>
  </si>
  <si>
    <t>CC-CZ:</t>
  </si>
  <si>
    <t>22231</t>
  </si>
  <si>
    <t>1</t>
  </si>
  <si>
    <t>Místo:</t>
  </si>
  <si>
    <t>Kněževes</t>
  </si>
  <si>
    <t>Datum:</t>
  </si>
  <si>
    <t>1.8.2016</t>
  </si>
  <si>
    <t>10</t>
  </si>
  <si>
    <t>100</t>
  </si>
  <si>
    <t>Zadavatel:</t>
  </si>
  <si>
    <t>IČ:</t>
  </si>
  <si>
    <t/>
  </si>
  <si>
    <t xml:space="preserve"> </t>
  </si>
  <si>
    <t>DIČ:</t>
  </si>
  <si>
    <t>Uchazeč:</t>
  </si>
  <si>
    <t>Vyplň údaj</t>
  </si>
  <si>
    <t>Projektant:</t>
  </si>
  <si>
    <t>Inženýrská a projektová kancelář Vítek</t>
  </si>
  <si>
    <t>True</t>
  </si>
  <si>
    <t>Poznámka:</t>
  </si>
  <si>
    <t>Soupis prací je sestaven za využití položek Cenové soustavy ÚRS. Cenové a technické podmínky položek Cenové soustavy ÚRS, které nejsou uvedeny v soupisu prací (tzv. úvodní části katalogů) jsou neomezeně dálkově k dispozici na www.cs-urs.cz. Položky soupisu prací, které nemají ve sloupci "Cenová soustava" uveden žádný údaj, nepochází z Cenové soustavy ÚRS._x000D_
Je-li v kontrolním rozpočtu nebo v soupisu prací uvedena v kolonce ,,popis" obchodní značka jakéhokoliv materiálu, výrobku nebo technologie, má tento název pouze informativní charakter._x000D_
Pro ocenění a následně pro realizaci je možné použít i jiný materiál, výrobek nebo technologií, se srovnatelnými nebo lepšími užitnými vlastnostmi , které odpovídají požadavkům dokumentace.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</si>
  <si>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</si>
  <si>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</si>
  <si>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</si>
  <si>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</si>
  <si>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</si>
  <si>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</si>
  <si>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</si>
  <si>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</si>
  <si>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</si>
  <si>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</si>
  <si>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</si>
  <si>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</si>
  <si>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</si>
  <si>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</si>
  <si>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</si>
  <si>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</si>
  <si>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</si>
  <si>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</si>
  <si>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</si>
  <si>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</si>
  <si>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</si>
  <si>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</si>
  <si>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</si>
  <si>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</si>
  <si>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</si>
  <si>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</si>
  <si>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</si>
  <si>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</si>
  <si>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</si>
  <si>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</si>
  <si>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</si>
  <si>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</si>
  <si>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</si>
  <si>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</si>
  <si>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</si>
  <si>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</si>
  <si>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</si>
  <si>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</si>
  <si>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01</t>
  </si>
  <si>
    <t>IO - Kanalizace splašková - II.etapa</t>
  </si>
  <si>
    <t>ING</t>
  </si>
  <si>
    <t>{80858d45-466a-4f06-99b8-fd09d6501a28}</t>
  </si>
  <si>
    <t>2</t>
  </si>
  <si>
    <t>02</t>
  </si>
  <si>
    <t>IO - Kanalizace splašková - III.etapa</t>
  </si>
  <si>
    <t>{93c7526c-f427-46d9-9145-aabc574c9abb}</t>
  </si>
  <si>
    <t>03</t>
  </si>
  <si>
    <t>VRN - Vedlejší rozpočtové náklady</t>
  </si>
  <si>
    <t>VON</t>
  </si>
  <si>
    <t>{99be9fac-2662-4f45-9dc9-52eb36521927}</t>
  </si>
  <si>
    <t>04</t>
  </si>
  <si>
    <t>ON - Ostatní náklady</t>
  </si>
  <si>
    <t>OST</t>
  </si>
  <si>
    <t>{26d3a7c9-6d16-44df-b644-f29cc8b8e044}</t>
  </si>
  <si>
    <t>Zpět na list:</t>
  </si>
  <si>
    <t>KRYCÍ LIST SOUPISU</t>
  </si>
  <si>
    <t>Objekt:</t>
  </si>
  <si>
    <t>01 - IO - Kanalizace splašková - II.etapa</t>
  </si>
  <si>
    <t>Městys Kněževes</t>
  </si>
  <si>
    <t>REKAPITULACE ČLENĚNÍ SOUPISU PRACÍ</t>
  </si>
  <si>
    <t>Kód dílu - Popis</t>
  </si>
  <si>
    <t>Cena celkem [CZK]</t>
  </si>
  <si>
    <t>Náklady soupisu celkem</t>
  </si>
  <si>
    <t>-1</t>
  </si>
  <si>
    <t>HSV - Práce a dodávky HSV</t>
  </si>
  <si>
    <t xml:space="preserve">    1 - Zemní práce</t>
  </si>
  <si>
    <t xml:space="preserve">      13 - Zemní práce - hloubené vykopávky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</si>
  <si>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</si>
  <si>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</si>
  <si>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</si>
  <si>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</si>
  <si>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práce-bourání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</si>
  <si>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</si>
  <si>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</si>
  <si>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</si>
  <si>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</si>
  <si>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>SOUPIS PRACÍ</t>
  </si>
  <si>
    <t>PČ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</si>
  <si>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</si>
  <si>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</si>
  <si>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</si>
  <si>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</si>
  <si>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</si>
  <si>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</si>
  <si>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</si>
  <si>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</si>
  <si>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</si>
  <si>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</si>
  <si>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</si>
  <si>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</si>
  <si>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HSV</t>
  </si>
  <si>
    <t>Práce a dodávky HSV</t>
  </si>
  <si>
    <t>ROZPOCET</t>
  </si>
  <si>
    <t>Zemní práce</t>
  </si>
  <si>
    <t>K</t>
  </si>
  <si>
    <t>113107224</t>
  </si>
  <si>
    <t>Odstranění podkladů nebo krytů s přemístěním hmot na skládku na vzdálenost do 20 m nebo s naložením na dopravní prostředek v ploše jednotlivě přes 200 m2 z kameniva hrubého drceného, o tl. vrstvy přes 300 do 400 mm</t>
  </si>
  <si>
    <t>m2</t>
  </si>
  <si>
    <t>CS ÚRS 2016 02</t>
  </si>
  <si>
    <t>4</t>
  </si>
  <si>
    <t>79694841</t>
  </si>
  <si>
    <t>VV</t>
  </si>
  <si>
    <t>A1 - 01.25, 01.57</t>
  </si>
  <si>
    <t>187,1*1,1+2*2*6</t>
  </si>
  <si>
    <t>A1.8 01.34</t>
  </si>
  <si>
    <t>9*1,1</t>
  </si>
  <si>
    <t>A1.10 01.37</t>
  </si>
  <si>
    <t>1,5*1,1</t>
  </si>
  <si>
    <t>Součet</t>
  </si>
  <si>
    <t>113107242</t>
  </si>
  <si>
    <t>Odstranění podkladů nebo krytů s přemístěním hmot na skládku na vzdálenost do 20 m nebo s naložením na dopravní prostředek v ploše jednotlivě přes 200 m2 živičných, o tl. vrstvy přes 50 do 100 mm</t>
  </si>
  <si>
    <t>-1791928060</t>
  </si>
  <si>
    <t>187,1*1,5+2*2*6</t>
  </si>
  <si>
    <t>A1.8</t>
  </si>
  <si>
    <t>9*1,5</t>
  </si>
  <si>
    <t>A1.10</t>
  </si>
  <si>
    <t>1,5*1,5</t>
  </si>
  <si>
    <t>3</t>
  </si>
  <si>
    <t>113107223</t>
  </si>
  <si>
    <t>Odstranění podkladů nebo krytů s přemístěním hmot na skládku na vzdálenost do 20 m nebo s naložením na dopravní prostředek v ploše jednotlivě přes 200 m2 z kameniva hrubého drceného, o tl. vrstvy přes 200 do 300 mm</t>
  </si>
  <si>
    <t>-596618403</t>
  </si>
  <si>
    <t>A1.8.1 01.35, 01.57</t>
  </si>
  <si>
    <t>79*1,1+2*2*2</t>
  </si>
  <si>
    <t>369*1,1+2*2*10</t>
  </si>
  <si>
    <t>A1.7 01.32</t>
  </si>
  <si>
    <t>250,5*1,1+2*2*5</t>
  </si>
  <si>
    <t>87,5*1,4+2*2*4</t>
  </si>
  <si>
    <t>113107241</t>
  </si>
  <si>
    <t>Odstranění podkladů nebo krytů s přemístěním hmot na skládku na vzdálenost do 20 m nebo s naložením na dopravní prostředek v ploše jednotlivě přes 200 m2 živičných, o tl. vrstvy do 50 mm</t>
  </si>
  <si>
    <t>-1868449271</t>
  </si>
  <si>
    <t>A1.8.1 - 01.35, 01.57</t>
  </si>
  <si>
    <t>79*1,5+2*2*2</t>
  </si>
  <si>
    <t>A1.8. 01.34</t>
  </si>
  <si>
    <t>369*1,5+2*2*10</t>
  </si>
  <si>
    <t>250,5*1,5+2*2*5</t>
  </si>
  <si>
    <t>5</t>
  </si>
  <si>
    <t>113154323</t>
  </si>
  <si>
    <t>Frézování živičného podkladu nebo krytu s naložením na dopravní prostředek plochy přes 1 000 do 10 000 m2 bez překážek v trase pruhu šířky do 1 m, tloušťky vrstvy 50 mm</t>
  </si>
  <si>
    <t>1354053863</t>
  </si>
  <si>
    <t>A1 - 01.25, 01.57 státní</t>
  </si>
  <si>
    <t>187,1*6</t>
  </si>
  <si>
    <t>6</t>
  </si>
  <si>
    <t>115101201</t>
  </si>
  <si>
    <t>Čerpání vody na dopravní výšku do 10 m s uvažovaným průměrným přítokem do 500 l/min</t>
  </si>
  <si>
    <t>hod</t>
  </si>
  <si>
    <t>-2006889985</t>
  </si>
  <si>
    <t>960</t>
  </si>
  <si>
    <t>7</t>
  </si>
  <si>
    <t>115101301</t>
  </si>
  <si>
    <t>Pohotovost záložní čerpací soupravy pro dopravní výšku do 10 m s uvažovaným průměrným přítokem do 500 l/min</t>
  </si>
  <si>
    <t>den</t>
  </si>
  <si>
    <t>721566064</t>
  </si>
  <si>
    <t>40</t>
  </si>
  <si>
    <t>8</t>
  </si>
  <si>
    <t>119001401</t>
  </si>
  <si>
    <t>Dočasné zajištění podzemního potrubí nebo vedení ve výkopišti ve stavu i poloze , ve kterých byla na začátku zemních prací a to s podepřením, vzepřením nebo vyvěšením, příp. s ochranným bedněním, se zřízením a odstraněním za jišťovací konstrukce, s opotřebením hmot potrubí ocelového nebo litinového, jmenovité světlosti DN do 200</t>
  </si>
  <si>
    <t>m</t>
  </si>
  <si>
    <t>149847992</t>
  </si>
  <si>
    <t xml:space="preserve">Stoka A1.10, A1.7, A1.8, A1.8.1, A1 </t>
  </si>
  <si>
    <t>7*2+7*2+7*2+15*2+3*2</t>
  </si>
  <si>
    <t>9</t>
  </si>
  <si>
    <t>119001411</t>
  </si>
  <si>
    <t>Dočasné zajištění podzemního potrubí nebo vedení ve výkopišti ve stavu i poloze , ve kterých byla na začátku zemních prací a to s podepřením, vzepřením nebo vyvěšením, příp. s ochranným bedněním, se zřízením a odstraněním za jišťovací konstrukce, s opotřebením hmot potrubí betonového, kameninového nebo železobetonového, světlosti DN do 200</t>
  </si>
  <si>
    <t>1137771101</t>
  </si>
  <si>
    <t>1*2+1*2+5*2+1*2</t>
  </si>
  <si>
    <t>119001421</t>
  </si>
  <si>
    <t>Dočasné zajištění podzemního potrubí nebo vedení ve výkopišti ve stavu i poloze , ve kterých byla na začátku zemních prací a to s podepřením, vzepřením nebo vyvěšením, příp. s ochranným bedněním, se zřízením a odstraněním za jišťovací konstrukce, s opotřebením hmot kabelů a kabelových tratí z volně ložených kabelů a to do 3 kabelů</t>
  </si>
  <si>
    <t>-885950815</t>
  </si>
  <si>
    <t>1*2+3*2+4*2+2*2+1*2</t>
  </si>
  <si>
    <t>11</t>
  </si>
  <si>
    <t>132201203</t>
  </si>
  <si>
    <t>Hloubení zapažených i nezapažených rýh šířky přes 600 do 2 000 mm s urovnáním dna do předepsaného profilu a spádu v hornině tř. 3 přes 1 000 do 5 000 m3</t>
  </si>
  <si>
    <t>m3</t>
  </si>
  <si>
    <t>-1510850450</t>
  </si>
  <si>
    <t>Stoka A1.8 č.v.01.4, 01.34, 01.47</t>
  </si>
  <si>
    <t>(9*1,1*1,97+369*1,1*2,22)*0,5</t>
  </si>
  <si>
    <t>Mezisoučet</t>
  </si>
  <si>
    <t>Stoka A1.8.1 č.v.01.4, 01.35, 01.47</t>
  </si>
  <si>
    <t>(79*1,1*2,07)*0,5</t>
  </si>
  <si>
    <t>stoka A1.7 č.v.01.4, 01.32, 01.47</t>
  </si>
  <si>
    <t>(250,5*1,1*2,32)*0,5</t>
  </si>
  <si>
    <t>stoka A.1.10 č.v 01.37, 01.5, 01.47</t>
  </si>
  <si>
    <t>(1,5*1,1*2,02+87,5*1,1*2,25)*0,5</t>
  </si>
  <si>
    <t>stoka A1. č.v.01.5, 01.25, 01.47, 01.45</t>
  </si>
  <si>
    <t>(187,1*1,1*2,17+63,7*1,1*0,35)*0,5</t>
  </si>
  <si>
    <t>šachty A1 č.v.01.50, 01.25</t>
  </si>
  <si>
    <t>(2*2*13,79)*0,5</t>
  </si>
  <si>
    <t>šachty A1.7. 01.32, 01.50</t>
  </si>
  <si>
    <t>(2*2*12,21)*0,5</t>
  </si>
  <si>
    <t>šachty A1.8 01.34, 01.50</t>
  </si>
  <si>
    <t>(2*2*24,15)*0,5</t>
  </si>
  <si>
    <t>šachty A1.8.1 01.35, 01.50</t>
  </si>
  <si>
    <t>(2*2*4,6)*0,5</t>
  </si>
  <si>
    <t>šachty A1.10 01.37, 01.50</t>
  </si>
  <si>
    <t>(2*2*8,7)*0,5</t>
  </si>
  <si>
    <t>12</t>
  </si>
  <si>
    <t>132201209</t>
  </si>
  <si>
    <t>Hloubení zapažených i nezapažených rýh šířky přes 600 do 2 000 mm s urovnáním dna do předepsaného profilu a spádu v hornině tř. 3 Příplatek k cenám za lepivost horniny tř. 3</t>
  </si>
  <si>
    <t>1587038064</t>
  </si>
  <si>
    <t>stoka A1.8</t>
  </si>
  <si>
    <t>460,301*0,3</t>
  </si>
  <si>
    <t>stoka A1.8.1</t>
  </si>
  <si>
    <t>89,942*0,3</t>
  </si>
  <si>
    <t>stoka A1.7</t>
  </si>
  <si>
    <t>319,638*0,3</t>
  </si>
  <si>
    <t>stoka A1.10</t>
  </si>
  <si>
    <t>109,948*0,3</t>
  </si>
  <si>
    <t>stoka A1.</t>
  </si>
  <si>
    <t>235,566*0,3</t>
  </si>
  <si>
    <t>"šachty stoka A1, A1.7, A1.8, A1.8.1, A1.10</t>
  </si>
  <si>
    <t>(27,58+24,42+48,3+9,2+17,4)*0,3</t>
  </si>
  <si>
    <t>13</t>
  </si>
  <si>
    <t>132301203</t>
  </si>
  <si>
    <t>Hloubení zapažených i nezapažených rýh šířky přes 600 do 2 000 mm s urovnáním dna do předepsaného profilu a spádu v hornině tř. 4 přes 1 000 do 5 000 m3</t>
  </si>
  <si>
    <t>1390158914</t>
  </si>
  <si>
    <t>14</t>
  </si>
  <si>
    <t>132301209</t>
  </si>
  <si>
    <t>Hloubení zapažených i nezapažených rýh šířky přes 600 do 2 000 mm s urovnáním dna do předepsaného profilu a spádu v hornině tř. 4 Příplatek k cenám za lepivost horniny tř. 4</t>
  </si>
  <si>
    <t>1707630413</t>
  </si>
  <si>
    <t>151101102</t>
  </si>
  <si>
    <t>Zřízení pažení a rozepření stěn rýh pro podzemní vedení pro všechny šířky rýhy příložné pro jakoukoliv mezerovitost, hloubky do 4 m</t>
  </si>
  <si>
    <t>-1706455650</t>
  </si>
  <si>
    <t>Stoka A1.8 č.v. 01.47, 01.4, 01.34</t>
  </si>
  <si>
    <t>378*2,5*2</t>
  </si>
  <si>
    <t>stoka A1.8.1 01.4, 01.35, 01.47</t>
  </si>
  <si>
    <t>79*2,35*2</t>
  </si>
  <si>
    <t>stoka A1.7 01.4, 01.32, 01.47</t>
  </si>
  <si>
    <t>250,5*2,6*2</t>
  </si>
  <si>
    <t>stoka A1.10 01.5, 01.37, 01.47</t>
  </si>
  <si>
    <t>89*2,55*2</t>
  </si>
  <si>
    <t>stoka A1 01.5, 01.25, 01.47, 01.45</t>
  </si>
  <si>
    <t>187,1*2,7*2+63,7*0,35*2</t>
  </si>
  <si>
    <t>"šachty stoka A1, A1.7, A1.8, A1.8.1, A1.10 č.v.01.50</t>
  </si>
  <si>
    <t>8*16,97+8*13,61+8*26,95+8*5,16+8*9,9</t>
  </si>
  <si>
    <t>16</t>
  </si>
  <si>
    <t>151101112</t>
  </si>
  <si>
    <t>Odstranění pažení a rozepření stěn rýh pro podzemní vedení s uložením materiálu na vzdálenost do 3 m od kraje výkopu příložné, hloubky přes 2 do 4 m</t>
  </si>
  <si>
    <t>-1278761388</t>
  </si>
  <si>
    <t>5653,45</t>
  </si>
  <si>
    <t>17</t>
  </si>
  <si>
    <t>161101102</t>
  </si>
  <si>
    <t>Svislé přemístění výkopku bez naložení do dopravní nádoby avšak s vyprázdněním dopravní nádoby na hromadu nebo do dopravního prostředku z horniny tř. 1 až 4, při hloubce výkopu přes 2,5 do 4 m</t>
  </si>
  <si>
    <t>-1075426294</t>
  </si>
  <si>
    <t>920,601*0,55</t>
  </si>
  <si>
    <t>179,883*0,55</t>
  </si>
  <si>
    <t>639,276*0,55</t>
  </si>
  <si>
    <t>219,896*0,55</t>
  </si>
  <si>
    <t>stoka A1</t>
  </si>
  <si>
    <t>471,132*0,55</t>
  </si>
  <si>
    <t>(55,16+48,84+96,6+18,4+34,8)*0,55</t>
  </si>
  <si>
    <t>18</t>
  </si>
  <si>
    <t>162501101</t>
  </si>
  <si>
    <t>Vodorovné přemístění výkopku nebo sypaniny po suchu na obvyklém dopravním prostředku, bez naložení výkopku, avšak se složením bez rozhrnutí z horniny tř. 1 až 4 na vzdálenost přes 2 000 do 2 500 m</t>
  </si>
  <si>
    <t>-783495146</t>
  </si>
  <si>
    <t>"mezisklad</t>
  </si>
  <si>
    <t>"zemina na zásyp</t>
  </si>
  <si>
    <t>182,625*2</t>
  </si>
  <si>
    <t>34,412*2</t>
  </si>
  <si>
    <t>129,784*2</t>
  </si>
  <si>
    <t>45,212*2</t>
  </si>
  <si>
    <t>87,675*2</t>
  </si>
  <si>
    <t>50,263*2</t>
  </si>
  <si>
    <t>"lože, obsyp, zásyp</t>
  </si>
  <si>
    <t>62,37+222,642+426,126</t>
  </si>
  <si>
    <t>13,035+46,531+80,296</t>
  </si>
  <si>
    <t>41,333+147,545+302,829</t>
  </si>
  <si>
    <t>14,685+49,88+105,494</t>
  </si>
  <si>
    <t>30,872+110,202+204,575+24,525</t>
  </si>
  <si>
    <t>120,087</t>
  </si>
  <si>
    <t>19</t>
  </si>
  <si>
    <t>162701105</t>
  </si>
  <si>
    <t>Vodorovné přemístění výkopku nebo sypaniny po suchu na obvyklém dopravním prostředku, bez naložení výkopku, avšak se složením bez rozhrnutí z horniny tř. 1 až 4 na vzdálenost přes 9 000 do 10 000 m</t>
  </si>
  <si>
    <t>384383277</t>
  </si>
  <si>
    <t>"skládka</t>
  </si>
  <si>
    <t xml:space="preserve">"lože, obsyp celý, zásyp </t>
  </si>
  <si>
    <t>62,37+249,48+426,126</t>
  </si>
  <si>
    <t>13,035+52,14+80,296</t>
  </si>
  <si>
    <t>41,333+165,33+302,829</t>
  </si>
  <si>
    <t>14,685+54,505+105,494</t>
  </si>
  <si>
    <t>30,872+123,486+204,575+24,525</t>
  </si>
  <si>
    <t>2,4+2,8+15,11+24,402+2+14,17+22,869+4+28,01+45,213</t>
  </si>
  <si>
    <t>0,8+5,324+8,593+1,6+10,043+16,21</t>
  </si>
  <si>
    <t>20</t>
  </si>
  <si>
    <t>167101102</t>
  </si>
  <si>
    <t>Nakládání, skládání a překládání neulehlého výkopku nebo sypaniny nakládání, množství přes 100 m3, z hornin tř. 1 až 4</t>
  </si>
  <si>
    <t>1042264455</t>
  </si>
  <si>
    <t>182,625</t>
  </si>
  <si>
    <t>34,412</t>
  </si>
  <si>
    <t>129,784</t>
  </si>
  <si>
    <t>45,212</t>
  </si>
  <si>
    <t>87,675</t>
  </si>
  <si>
    <t>10,455+9,801+19,377+3,683+6,947</t>
  </si>
  <si>
    <t>"lom.prosívka, recyklát, štěrkopísek</t>
  </si>
  <si>
    <t>2,8+24,402+22,869+45,213+8,593+16,21</t>
  </si>
  <si>
    <t>171201201</t>
  </si>
  <si>
    <t>Uložení sypaniny na skládky</t>
  </si>
  <si>
    <t>-2142329799</t>
  </si>
  <si>
    <t>737,976+145,471+509,492+174,684+383,458</t>
  </si>
  <si>
    <t>160,974+42,57</t>
  </si>
  <si>
    <t>22</t>
  </si>
  <si>
    <t>17120120R</t>
  </si>
  <si>
    <t>Uložení sypaniny poplatek za uložení sypaniny na skládce (skládkovné)</t>
  </si>
  <si>
    <t>t</t>
  </si>
  <si>
    <t>-1283950277</t>
  </si>
  <si>
    <t>737,976*2,00</t>
  </si>
  <si>
    <t>145,471*2,00</t>
  </si>
  <si>
    <t>509,492*2,00</t>
  </si>
  <si>
    <t>174,684*2,00</t>
  </si>
  <si>
    <t>383,458*2,00</t>
  </si>
  <si>
    <t>160,974*2,00</t>
  </si>
  <si>
    <t>42,57*2,00</t>
  </si>
  <si>
    <t>23</t>
  </si>
  <si>
    <t>174101101</t>
  </si>
  <si>
    <t>Zásyp sypaninou z jakékoliv horniny s uložením výkopku ve vrstvách se zhutněním jam, šachet, rýh nebo kolem objektů v těchto vykopávkách</t>
  </si>
  <si>
    <t>-2013701407</t>
  </si>
  <si>
    <t>"zemina 30% č.v 01.47</t>
  </si>
  <si>
    <t>(9*1,1*1,22+369*1,1*1,47)*0,3</t>
  </si>
  <si>
    <t>79*1,1*1,32*0,3</t>
  </si>
  <si>
    <t>250,5*1,1*1,57*0,3</t>
  </si>
  <si>
    <t>(1,5*1,1*1,27+10,5*1,1*1,5+77*1,1*1,55)*0,3</t>
  </si>
  <si>
    <t>187,1*1,1*1,42*0,3</t>
  </si>
  <si>
    <t>výkop-lože-obest.prostor</t>
  </si>
  <si>
    <t>(55,16-2,4-2,8-15,11)*0,3</t>
  </si>
  <si>
    <t>(48,84-2-14,17)*0,3</t>
  </si>
  <si>
    <t>(96,6-4-28,01)*0,3</t>
  </si>
  <si>
    <t>(18,4-0,8-5,324)*0,3</t>
  </si>
  <si>
    <t>(34,8-1,6-10,043)*0,3</t>
  </si>
  <si>
    <t>"recyklát 70%</t>
  </si>
  <si>
    <t>(9*1,1*1,22+369*1,1*1,47)*0,7</t>
  </si>
  <si>
    <t>79*1,1*1,32*0,7</t>
  </si>
  <si>
    <t>250,5*1,1*1,57*0,7</t>
  </si>
  <si>
    <t>(1,5*1,1*1,27+10,5*1,1*1,5+77*1,1*1,55)*0,7</t>
  </si>
  <si>
    <t>187,1*1,1*1,42*0,7</t>
  </si>
  <si>
    <t>výkop-lože -obest.prostor</t>
  </si>
  <si>
    <t>(55,16-2,4-2,8-15,1)*0,7</t>
  </si>
  <si>
    <t>(48,84-2-14,17)*0,7</t>
  </si>
  <si>
    <t>(96,6-4-28,01)*0,7</t>
  </si>
  <si>
    <t>(18,4-0,8-5,324)*0,7</t>
  </si>
  <si>
    <t>(34,8-1,6-10,043)*0,7</t>
  </si>
  <si>
    <t>24</t>
  </si>
  <si>
    <t>175111109.</t>
  </si>
  <si>
    <t>Obsypání potrubí ručně sypaninou z vhodných hornin tř. 1 až 4 nebo materiálem připraveným podél výkopu ve vzdálenosti do 3 m od jeho kraje, pro jakoukoliv hloubku výkopu a míru zhutnění Příplatek k ceně za prohození sypaniny</t>
  </si>
  <si>
    <t>-538382330</t>
  </si>
  <si>
    <t>182,625+34,412+129,784+45,212+87,675</t>
  </si>
  <si>
    <t>25</t>
  </si>
  <si>
    <t>M</t>
  </si>
  <si>
    <t>589811000</t>
  </si>
  <si>
    <t>recyklát směsný frakce 0/16</t>
  </si>
  <si>
    <t>2051177292</t>
  </si>
  <si>
    <t>426,126*1,6*1,01</t>
  </si>
  <si>
    <t>80,296*1,6*1,01</t>
  </si>
  <si>
    <t>302,829*1,6*1,01</t>
  </si>
  <si>
    <t>105,494*1,6*1,01</t>
  </si>
  <si>
    <t>204,575*1,6*1,01</t>
  </si>
  <si>
    <t>(24,402+22,869+45,213+8,593+16,21)*1,6*1,01</t>
  </si>
  <si>
    <t>26</t>
  </si>
  <si>
    <t>175111101</t>
  </si>
  <si>
    <t>Obsypání potrubí ručně sypaninou z vhodných hornin tř. 1 až 4 nebo materiálem připraveným podél výkopu ve vzdálenosti do 3 m od jeho kraje, pro jakoukoliv hloubku výkopu a míru zhutnění bez prohození sypaniny</t>
  </si>
  <si>
    <t>-1925575850</t>
  </si>
  <si>
    <t>stoka A1.8 č.v.01.47, 01.34</t>
  </si>
  <si>
    <t>9*1,1*0,6+369*1,1*0,6-378*0,071</t>
  </si>
  <si>
    <t>stoka A1.8.1 01.47, 01.35</t>
  </si>
  <si>
    <t>79*1,1*0,6-79*0,071</t>
  </si>
  <si>
    <t>stoka A1.7 01.47, 01.32</t>
  </si>
  <si>
    <t>250,5*1,1*0,6-250,5*0,071</t>
  </si>
  <si>
    <t>stoka A1.10 01.47, 01.37</t>
  </si>
  <si>
    <t>1,5*1,1*0,6+10,5*1,1*0,6+77*1,1*0,55-12*0,071-77*0,049</t>
  </si>
  <si>
    <t>187,1*1,1*0,6-187,1*0,071</t>
  </si>
  <si>
    <t>27</t>
  </si>
  <si>
    <t>583313450</t>
  </si>
  <si>
    <t>kamenivo těžené drobné tříděné frakce 0-4</t>
  </si>
  <si>
    <t>-100193574</t>
  </si>
  <si>
    <t>222,642*1,80*1,01</t>
  </si>
  <si>
    <t>46,531*1,80*1,01</t>
  </si>
  <si>
    <t>147,545*1,80*1,01</t>
  </si>
  <si>
    <t>49,88*1,80*1,01</t>
  </si>
  <si>
    <t>110,202*1,80*1,01</t>
  </si>
  <si>
    <t>Zemní práce - hloubené vykopávky</t>
  </si>
  <si>
    <t>28</t>
  </si>
  <si>
    <t>130001101</t>
  </si>
  <si>
    <t>Příplatek k cenám hloubených vykopávek za ztížení vykopávky v blízkosti podzemního vedení nebo výbušnin pro jakoukoliv třídu horniny</t>
  </si>
  <si>
    <t>-1356762268</t>
  </si>
  <si>
    <t>"křížení kabelů a potrubí</t>
  </si>
  <si>
    <t>2*1,1*2,25*2+2*1,1*2,32*18+2*1,1*2,22*31</t>
  </si>
  <si>
    <t>2*1,1*2,07*2+2*1,1*2,17*5</t>
  </si>
  <si>
    <t>Svislé a kompletní konstrukce</t>
  </si>
  <si>
    <t>29</t>
  </si>
  <si>
    <t>359901211</t>
  </si>
  <si>
    <t>Monitoring stok (kamerový systém) jakékoli výšky nová kanalizace</t>
  </si>
  <si>
    <t>-1122619241</t>
  </si>
  <si>
    <t>77+906,6</t>
  </si>
  <si>
    <t>Vodorovné konstrukce</t>
  </si>
  <si>
    <t>30</t>
  </si>
  <si>
    <t>451572111</t>
  </si>
  <si>
    <t>Lože pod potrubí, stoky a drobné objekty v otevřeném výkopu z kameniva drobného těženého 0 až 4 mm ( lom.prosívky )</t>
  </si>
  <si>
    <t>1702659904</t>
  </si>
  <si>
    <t>stoka A1.8 č.v.01.47</t>
  </si>
  <si>
    <t>9*1,1*0,15+369*1,1*0,15</t>
  </si>
  <si>
    <t>stoka A1.8.1 01.47</t>
  </si>
  <si>
    <t>79*1,1*0,15</t>
  </si>
  <si>
    <t>stoka A1.7 01.47</t>
  </si>
  <si>
    <t>250,5*1,1*0,15</t>
  </si>
  <si>
    <t>stoka A1.10 01.47</t>
  </si>
  <si>
    <t>1,5*1,1*0,15+87,5*1,1*0,15</t>
  </si>
  <si>
    <t>187,1*1,1*0,15</t>
  </si>
  <si>
    <t>31</t>
  </si>
  <si>
    <t>451573111</t>
  </si>
  <si>
    <t>Lože pod potrubí, stoky a drobné objekty v otevřeném výkopu z písku a štěrkopísku do 63 mm</t>
  </si>
  <si>
    <t>-18107492</t>
  </si>
  <si>
    <t>Stoka A1 č.v.01.45, 01.25 drenáž</t>
  </si>
  <si>
    <t>63,7*1,1*0,35</t>
  </si>
  <si>
    <t>šachty A1 01.50</t>
  </si>
  <si>
    <t>2*2*0,35*2</t>
  </si>
  <si>
    <t>32</t>
  </si>
  <si>
    <t>452112111</t>
  </si>
  <si>
    <t>Osazení betonových dílců prstenců nebo rámů pod poklopy a mříže, výšky do 100 mm</t>
  </si>
  <si>
    <t>kus</t>
  </si>
  <si>
    <t>-59273595</t>
  </si>
  <si>
    <t>"šachty stoka A1</t>
  </si>
  <si>
    <t>33</t>
  </si>
  <si>
    <t>592241770</t>
  </si>
  <si>
    <t>prstenec betonový vyrovnávací 62,5x10x12 cm</t>
  </si>
  <si>
    <t>-156685596</t>
  </si>
  <si>
    <t>34</t>
  </si>
  <si>
    <t>452311131</t>
  </si>
  <si>
    <t>Podkladní a zajišťovací konstrukce z betonu prostého v otevřeném výkopu desky pod potrubí, stoky a drobné objekty z betonu tř. C 12/15</t>
  </si>
  <si>
    <t>1943007548</t>
  </si>
  <si>
    <t>"šachty stoka A1, A1.7, A1.8, A1.8.1, A1.10 - č.v.01.50</t>
  </si>
  <si>
    <t>2*2*0,1*6</t>
  </si>
  <si>
    <t>2*2*0,1*5</t>
  </si>
  <si>
    <t>2*2*0,1*10</t>
  </si>
  <si>
    <t>2*2*0,1*2</t>
  </si>
  <si>
    <t>2*2*0,1*4</t>
  </si>
  <si>
    <t>35</t>
  </si>
  <si>
    <t>452313151</t>
  </si>
  <si>
    <t>Podkladní a zajišťovací konstrukce z betonu prostého v otevřeném výkopu bloky pro potrubí z betonu tř. C 20/25</t>
  </si>
  <si>
    <t>-706093520</t>
  </si>
  <si>
    <t>č.v. 01.5 detail F stoka A1.10</t>
  </si>
  <si>
    <t>2,4*1*0,9</t>
  </si>
  <si>
    <t>36</t>
  </si>
  <si>
    <t>452353101</t>
  </si>
  <si>
    <t>Bednění podkladních a zajišťovacích konstrukcí v otevřeném výkopu bloků pro potrubí</t>
  </si>
  <si>
    <t>-2048002368</t>
  </si>
  <si>
    <t>2,4*0,9*2+1*0,9*2</t>
  </si>
  <si>
    <t>Komunikace pozemní</t>
  </si>
  <si>
    <t>37</t>
  </si>
  <si>
    <t>564861111</t>
  </si>
  <si>
    <t>Podklad ze štěrkodrti ŠD s rozprostřením a zhutněním, po zhutnění tl. 200 mm</t>
  </si>
  <si>
    <t>1081301233</t>
  </si>
  <si>
    <t>A1.8.1</t>
  </si>
  <si>
    <t>A1.7</t>
  </si>
  <si>
    <t>38</t>
  </si>
  <si>
    <t>564871116</t>
  </si>
  <si>
    <t>Podklad ze štěrkodrti ŠD s rozprostřením a zhutněním, po zhutnění tl. 300 mm</t>
  </si>
  <si>
    <t>-954627923</t>
  </si>
  <si>
    <t>A1</t>
  </si>
  <si>
    <t>39</t>
  </si>
  <si>
    <t>565125111</t>
  </si>
  <si>
    <t>Asfaltový beton vrstva podkladní ACP 16 (obalované kamenivo střednězrnné - OKS) s rozprostřením a zhutněním v pruhu šířky do 3 m, po zhutnění tl. 40 mm</t>
  </si>
  <si>
    <t>905280342</t>
  </si>
  <si>
    <t>565175113</t>
  </si>
  <si>
    <t>Asfaltový beton vrstva podkladní ACP 16 (obalované kamenivo střednězrnné - OKS) s rozprostřením a zhutněním v pruhu šířky do 3 m, po zhutnění tl. 120 mm</t>
  </si>
  <si>
    <t>-1188076544</t>
  </si>
  <si>
    <t>41</t>
  </si>
  <si>
    <t>577133111</t>
  </si>
  <si>
    <t>Asfaltový beton vrstva obrusná ACO 8 (ABJ) s rozprostřením a se zhutněním z nemodifikovaného asfaltu v pruhu šířky do 3 m, po zhutnění tl. 40 mm</t>
  </si>
  <si>
    <t>-1822909725</t>
  </si>
  <si>
    <t>42</t>
  </si>
  <si>
    <t>577144111</t>
  </si>
  <si>
    <t>Asfaltový beton vrstva obrusná ACO 11 (ABS) s rozprostřením a se zhutněním z nemodifikovaného asfaltu v pruhu šířky do 3 m tř. I, po zhutnění tl. 50 mm</t>
  </si>
  <si>
    <t>144396355</t>
  </si>
  <si>
    <t>43</t>
  </si>
  <si>
    <t>577166111</t>
  </si>
  <si>
    <t>Asfaltový beton vrstva ložní ACL 22 (ABVH) s rozprostřením a zhutněním z nemodifikovaného asfaltu v pruhu šířky do 3 m, po zhutnění tl. 70 mm</t>
  </si>
  <si>
    <t>479800631</t>
  </si>
  <si>
    <t>Trubní vedení</t>
  </si>
  <si>
    <t>44</t>
  </si>
  <si>
    <t>811391111</t>
  </si>
  <si>
    <t>Montáž potrubí z trub betonových s polodrážkou v otevřeném výkopu ve sklonu do 20 % DN 400</t>
  </si>
  <si>
    <t>6260640</t>
  </si>
  <si>
    <t>chránička č.v.01.5 detail F stoka A1.10</t>
  </si>
  <si>
    <t>45</t>
  </si>
  <si>
    <t>592225400</t>
  </si>
  <si>
    <t>trouba hrdlová přímá železobet. s integrovaným těsněním  40 x 100 x 7,5 cm</t>
  </si>
  <si>
    <t>110539015</t>
  </si>
  <si>
    <t>46</t>
  </si>
  <si>
    <t>866361016</t>
  </si>
  <si>
    <t>Montáž potrubí z trub ocelových předizolovaných DN 250, vnějšího průměru D 500 mm</t>
  </si>
  <si>
    <t>424021105</t>
  </si>
  <si>
    <t>šachty A1 č.v01.50 čerpací jímka</t>
  </si>
  <si>
    <t>2*2</t>
  </si>
  <si>
    <t>47</t>
  </si>
  <si>
    <t>140332440</t>
  </si>
  <si>
    <t>trubka ocelová bezešvá hladká ČSN 41 1375.1 D530 tl 8 mm</t>
  </si>
  <si>
    <t>1954421986</t>
  </si>
  <si>
    <t>48</t>
  </si>
  <si>
    <t>871228111</t>
  </si>
  <si>
    <t>Kladení drenážního potrubí z plastických hmot do připravené rýhy z tvrdého PVC, průměru přes 90 do 150 mm</t>
  </si>
  <si>
    <t>44907003</t>
  </si>
  <si>
    <t>A1 01.45, 01.25</t>
  </si>
  <si>
    <t>63,7</t>
  </si>
  <si>
    <t>A1 šachty 01.50</t>
  </si>
  <si>
    <t>49</t>
  </si>
  <si>
    <t>286112230</t>
  </si>
  <si>
    <t>trubka drenážní flexibilní D 100 mm</t>
  </si>
  <si>
    <t>-1266626850</t>
  </si>
  <si>
    <t>63,7*1,01</t>
  </si>
  <si>
    <t>4*1,01</t>
  </si>
  <si>
    <t>50</t>
  </si>
  <si>
    <t>871353121.</t>
  </si>
  <si>
    <t>Montáž kanalizačního potrubí z plastů z tvrdého PVC těsněných gumovým kroužkem v otevřeném výkopu ve sklonu do 20 % DN 250</t>
  </si>
  <si>
    <t>-366780527</t>
  </si>
  <si>
    <t>stoka A1.10 č.v 01.5</t>
  </si>
  <si>
    <t>77</t>
  </si>
  <si>
    <t>51</t>
  </si>
  <si>
    <t>286112820</t>
  </si>
  <si>
    <t>trubka kanalizační PVC-KG 250x8,6mm, 6 m SN 12</t>
  </si>
  <si>
    <t>1771772987</t>
  </si>
  <si>
    <t>15*1,015</t>
  </si>
  <si>
    <t>52</t>
  </si>
  <si>
    <t>871373121</t>
  </si>
  <si>
    <t>Montáž kanalizačního potrubí z plastů z tvrdého PVC těsněných gumovým kroužkem v otevřeném výkopu ve sklonu do 20 % DN 300</t>
  </si>
  <si>
    <t>1082065456</t>
  </si>
  <si>
    <t>stoka A1.8 č.v.01.4, 01.34</t>
  </si>
  <si>
    <t>378</t>
  </si>
  <si>
    <t>stoka A1.8.1 č.v.01.4, 01.35</t>
  </si>
  <si>
    <t>79</t>
  </si>
  <si>
    <t>stoka A1.7 č.v.01.4, 01.32</t>
  </si>
  <si>
    <t>250,5</t>
  </si>
  <si>
    <t>stoka A1.10 č.v.01.5, 01.37,</t>
  </si>
  <si>
    <t>stoka A1 č.v.01.5, 01.25</t>
  </si>
  <si>
    <t>187,1</t>
  </si>
  <si>
    <t>53</t>
  </si>
  <si>
    <t>286112830</t>
  </si>
  <si>
    <t>trubka kanalizační PVC-KG 315x10,8mm, 6 m SN 12</t>
  </si>
  <si>
    <t>-1226828377</t>
  </si>
  <si>
    <t>68*1,015</t>
  </si>
  <si>
    <t>14*1,015</t>
  </si>
  <si>
    <t>45*1,015</t>
  </si>
  <si>
    <t>2*1,015</t>
  </si>
  <si>
    <t>32*1,015</t>
  </si>
  <si>
    <t>54</t>
  </si>
  <si>
    <t>892381111.</t>
  </si>
  <si>
    <t>Tlakové zkoušky vodou na potrubí DN 250, 300 nebo 350</t>
  </si>
  <si>
    <t>1696710391</t>
  </si>
  <si>
    <t>55</t>
  </si>
  <si>
    <t>894118001</t>
  </si>
  <si>
    <t>Šachty kanalizační zděné Příplatek k cenám za každých dalších 0,60 m výšky vstupu</t>
  </si>
  <si>
    <t>-1775581663</t>
  </si>
  <si>
    <t>15+11+22+4+8</t>
  </si>
  <si>
    <t>56</t>
  </si>
  <si>
    <t>894401211</t>
  </si>
  <si>
    <t>Osazení betonových dílců pro šachty skruží rovných</t>
  </si>
  <si>
    <t>-2039286294</t>
  </si>
  <si>
    <t>8+7+15+3+5</t>
  </si>
  <si>
    <t>57</t>
  </si>
  <si>
    <t>592241600</t>
  </si>
  <si>
    <t>skruž kanalizační s ocelovými stupadly 100 x 25 x 12 cm</t>
  </si>
  <si>
    <t>1957888405</t>
  </si>
  <si>
    <t>2+5+1+1</t>
  </si>
  <si>
    <t>58</t>
  </si>
  <si>
    <t>592241610</t>
  </si>
  <si>
    <t>skruž kanalizační s ocelovými stupadly 100 x 50 x 12 cm</t>
  </si>
  <si>
    <t>863387571</t>
  </si>
  <si>
    <t>4+1+3+1+3</t>
  </si>
  <si>
    <t>59</t>
  </si>
  <si>
    <t>592241620</t>
  </si>
  <si>
    <t>skruž kanalizační s ocelovými stupadly 100 x 100 x 12 cm</t>
  </si>
  <si>
    <t>-589206321</t>
  </si>
  <si>
    <t>4+4+7+1+1</t>
  </si>
  <si>
    <t>60</t>
  </si>
  <si>
    <t>592243480</t>
  </si>
  <si>
    <t>těsnění elastomerové pro spojení šachetních dílů DN 1000</t>
  </si>
  <si>
    <t>-538376555</t>
  </si>
  <si>
    <t>21+17+35+7+13</t>
  </si>
  <si>
    <t>61</t>
  </si>
  <si>
    <t>894402211</t>
  </si>
  <si>
    <t>Osazení betonových dílců pro šachty skruží přechodových</t>
  </si>
  <si>
    <t>899182462</t>
  </si>
  <si>
    <t>6+5+10+2+4</t>
  </si>
  <si>
    <t>62</t>
  </si>
  <si>
    <t>592241680</t>
  </si>
  <si>
    <t>skruž betonová přechodová konus 62,5/100x60x12 cm</t>
  </si>
  <si>
    <t>-1492023163</t>
  </si>
  <si>
    <t>63</t>
  </si>
  <si>
    <t>894414111</t>
  </si>
  <si>
    <t>Osazení železobetonových dílců pro šachty skruží základových</t>
  </si>
  <si>
    <t>78090191</t>
  </si>
  <si>
    <t>64</t>
  </si>
  <si>
    <t>592243370.</t>
  </si>
  <si>
    <t>dno betonové šachty kanalizační přímé TBZ-Q PERF 300-785</t>
  </si>
  <si>
    <t>1858413677</t>
  </si>
  <si>
    <t>6+5+10+2+1</t>
  </si>
  <si>
    <t>65</t>
  </si>
  <si>
    <t>592243380.</t>
  </si>
  <si>
    <t>dno betonové šachty kanalizační přímé TBZ-Q PERF 250-735</t>
  </si>
  <si>
    <t>-1620066237</t>
  </si>
  <si>
    <t>"šachty stoka A1.10</t>
  </si>
  <si>
    <t>66</t>
  </si>
  <si>
    <t>899104111</t>
  </si>
  <si>
    <t>Osazení poklopů litinových a ocelových včetně rámů hmotnosti jednotlivě přes 150 kg</t>
  </si>
  <si>
    <t>-1585185878</t>
  </si>
  <si>
    <t>67</t>
  </si>
  <si>
    <t>592246610.</t>
  </si>
  <si>
    <t xml:space="preserve">poklop šachtový D1 litina D 400 - GU, s odvětráním s rámen </t>
  </si>
  <si>
    <t>1938164985</t>
  </si>
  <si>
    <t>2+3+3+1+2</t>
  </si>
  <si>
    <t>68</t>
  </si>
  <si>
    <t>592246600.</t>
  </si>
  <si>
    <t xml:space="preserve">poklop šachtový D2 litina D 400 - GU-B-1, bez odvětrání s rámem </t>
  </si>
  <si>
    <t>-1388353290</t>
  </si>
  <si>
    <t>4+2+7+1+2</t>
  </si>
  <si>
    <t>Ostatní konstrukce a práce-bourání</t>
  </si>
  <si>
    <t>69</t>
  </si>
  <si>
    <t>919122132</t>
  </si>
  <si>
    <t>Utěsnění dilatačních spár zálivkou za tepla v cementobetonovém nebo živičném krytu včetně adhezního nátěru s těsnicím profilem pod zálivkou, pro komůrky šířky 20 mm, hloubky 40 mm</t>
  </si>
  <si>
    <t>2097225177</t>
  </si>
  <si>
    <t>187,1*2+8*6</t>
  </si>
  <si>
    <t>79*2+8*2</t>
  </si>
  <si>
    <t>369*2+8*10</t>
  </si>
  <si>
    <t>9*2</t>
  </si>
  <si>
    <t>250,5*2+8*5</t>
  </si>
  <si>
    <t>1,5*2</t>
  </si>
  <si>
    <t>70</t>
  </si>
  <si>
    <t>919731121</t>
  </si>
  <si>
    <t>Zarovnání styčné plochy podkladu nebo krytu podél vybourané části komunikace nebo zpevněné plochy živičné tl. do 50 mm</t>
  </si>
  <si>
    <t>-481188258</t>
  </si>
  <si>
    <t>71</t>
  </si>
  <si>
    <t>919731122</t>
  </si>
  <si>
    <t>Zarovnání styčné plochy podkladu nebo krytu podél vybourané části komunikace nebo zpevněné plochy živičné tl. přes 50 do 100 mm</t>
  </si>
  <si>
    <t>-532050888</t>
  </si>
  <si>
    <t>72</t>
  </si>
  <si>
    <t>919735111</t>
  </si>
  <si>
    <t>Řezání stávajícího živičného krytu nebo podkladu hloubky do 50 mm</t>
  </si>
  <si>
    <t>646053537</t>
  </si>
  <si>
    <t>73</t>
  </si>
  <si>
    <t>919735112</t>
  </si>
  <si>
    <t>Řezání stávajícího živičného krytu nebo podkladu hloubky přes 50 do 100 mm</t>
  </si>
  <si>
    <t>-2109097258</t>
  </si>
  <si>
    <t>74</t>
  </si>
  <si>
    <t>9200 RP</t>
  </si>
  <si>
    <t>Hutnící zkoušky</t>
  </si>
  <si>
    <t>ks</t>
  </si>
  <si>
    <t>215262803</t>
  </si>
  <si>
    <t>997</t>
  </si>
  <si>
    <t>Přesun sutě</t>
  </si>
  <si>
    <t>75</t>
  </si>
  <si>
    <t>997221551</t>
  </si>
  <si>
    <t>Vodorovná doprava suti bez naložení, ale se složením a s hrubým urovnáním ze sypkých materiálů, na vzdálenost do 1 km</t>
  </si>
  <si>
    <t>350267255</t>
  </si>
  <si>
    <t>"kamenivo</t>
  </si>
  <si>
    <t>135,162+389,94</t>
  </si>
  <si>
    <t xml:space="preserve">živice </t>
  </si>
  <si>
    <t>57,992+109,344+145,709</t>
  </si>
  <si>
    <t>76</t>
  </si>
  <si>
    <t>997221559</t>
  </si>
  <si>
    <t>Vodorovná doprava suti bez naložení, ale se složením a s hrubým urovnáním Příplatek k ceně za každý další i započatý 1 km přes 1 km</t>
  </si>
  <si>
    <t>1496554154</t>
  </si>
  <si>
    <t>"celkem 10 km</t>
  </si>
  <si>
    <t>838,147*9</t>
  </si>
  <si>
    <t>997221845.</t>
  </si>
  <si>
    <t>Poplatek za uložení stavebního odpadu na skládce (skládkovné) z asfaltových povrchů</t>
  </si>
  <si>
    <t>117895184</t>
  </si>
  <si>
    <t>78</t>
  </si>
  <si>
    <t>997221855.</t>
  </si>
  <si>
    <t>Poplatek za uložení stavebního odpadu na skládce (skládkovné) z kameniva</t>
  </si>
  <si>
    <t>621989145</t>
  </si>
  <si>
    <t>525,102</t>
  </si>
  <si>
    <t>998</t>
  </si>
  <si>
    <t>Přesun hmot</t>
  </si>
  <si>
    <t>998276101</t>
  </si>
  <si>
    <t>Přesun hmot pro trubní vedení hloubené z trub z plastických hmot nebo sklolaminátových pro vodovody nebo kanalizace v otevřeném výkopu dopravní vzdálenost do 15 m</t>
  </si>
  <si>
    <t>-2017935761</t>
  </si>
  <si>
    <t>PSV</t>
  </si>
  <si>
    <t>Práce a dodávky PSV</t>
  </si>
  <si>
    <t>711</t>
  </si>
  <si>
    <t>Izolace proti vodě, vlhkosti a plynům</t>
  </si>
  <si>
    <t>80</t>
  </si>
  <si>
    <t>711112001</t>
  </si>
  <si>
    <t>Provedení izolace proti zemní vlhkosti natěradly a tmely za studena na ploše svislé S nátěrem penetračním</t>
  </si>
  <si>
    <t>-709882608</t>
  </si>
  <si>
    <t>3,9*2*(15,67+13,11+25,95+4,96+9,5)</t>
  </si>
  <si>
    <t>81</t>
  </si>
  <si>
    <t>111631500</t>
  </si>
  <si>
    <t>lak asfaltový penetrační (MJ t) bal 9 kg</t>
  </si>
  <si>
    <t>1422470860</t>
  </si>
  <si>
    <t>539,682*0,00025</t>
  </si>
  <si>
    <t>82</t>
  </si>
  <si>
    <t>711112002</t>
  </si>
  <si>
    <t>Provedení izolace proti zemní vlhkosti natěradly a tmely za studena na ploše svislé S nátěrem lakem asfaltovým</t>
  </si>
  <si>
    <t>-815925918</t>
  </si>
  <si>
    <t>83</t>
  </si>
  <si>
    <t>111631520</t>
  </si>
  <si>
    <t>lak asfaltový izolační</t>
  </si>
  <si>
    <t>1377381981</t>
  </si>
  <si>
    <t>539,682*0,00085</t>
  </si>
  <si>
    <t>84</t>
  </si>
  <si>
    <t>998711201</t>
  </si>
  <si>
    <t>Přesun hmot pro izolace proti vodě, vlhkosti a plynům stanovený procentní sazbou (%) z ceny vodorovná dopravní vzdálenost do 50 m v objektech výšky do 6 m</t>
  </si>
  <si>
    <t>%</t>
  </si>
  <si>
    <t>302326837</t>
  </si>
  <si>
    <t>02 - IO - Kanalizace splašková - III.etapa</t>
  </si>
  <si>
    <t>113106123</t>
  </si>
  <si>
    <t>Rozebrání dlažeb a dílců komunikací pro pěší, vozovek a ploch s přemístěním hmot na skládku na vzdálenost do 3 m nebo s naložením na dopravní prostředek komunikací pro pěší s ložem z kameniva nebo živice a s výplní spár ze zámkové dlažby</t>
  </si>
  <si>
    <t>1979942270</t>
  </si>
  <si>
    <t>A2 01.19</t>
  </si>
  <si>
    <t>5*1,4+2*2</t>
  </si>
  <si>
    <t>A1.6 01.22</t>
  </si>
  <si>
    <t>8*1,4</t>
  </si>
  <si>
    <t>A3 01.24</t>
  </si>
  <si>
    <t>2*1,4</t>
  </si>
  <si>
    <t>113106241</t>
  </si>
  <si>
    <t>Rozebrání dlažeb a dílců komunikací pro pěší, vozovek a ploch s přemístěním hmot na skládku na vzdálenost do 3 m nebo s naložením na dopravní prostředek vozovek a ploch, s jakoukoliv výplní spár ze silničních dílců v jakékoliv ploše a jakýchkoliv rozměrů se spárami zalitými živicí nebo cementovou maltou, kladených do lože z kameniva nebo živice</t>
  </si>
  <si>
    <t>-874142718</t>
  </si>
  <si>
    <t>8*1,5+2*2</t>
  </si>
  <si>
    <t>17*1,5+2*2</t>
  </si>
  <si>
    <t>113107162</t>
  </si>
  <si>
    <t>Odstranění podkladů nebo krytů s přemístěním hmot na skládku na vzdálenost do 20 m nebo s naložením na dopravní prostředek v ploše jednotlivě přes 50 m2 do 200 m2 z kameniva hrubého drceného, o tl. vrstvy přes 100 do 200 mm</t>
  </si>
  <si>
    <t>399460779</t>
  </si>
  <si>
    <t>A2 - 01.19, 01.57</t>
  </si>
  <si>
    <t>8*1,1+5*1,1+2*2*2</t>
  </si>
  <si>
    <t>17*1,1+8*1,1+2*2</t>
  </si>
  <si>
    <t>2*1,1</t>
  </si>
  <si>
    <t>-1301248204</t>
  </si>
  <si>
    <t>A2 01.19, 01.57</t>
  </si>
  <si>
    <t>82*1,1</t>
  </si>
  <si>
    <t>211*1,4</t>
  </si>
  <si>
    <t>2*2*(4+4)</t>
  </si>
  <si>
    <t>A1.3. 2.č 01.20</t>
  </si>
  <si>
    <t>27*1,4+2*2*2</t>
  </si>
  <si>
    <t>7*1,4+2*2</t>
  </si>
  <si>
    <t>A1.6.1 01.23</t>
  </si>
  <si>
    <t>147*1,1+2*2*3</t>
  </si>
  <si>
    <t>78*1,4+2*2*2</t>
  </si>
  <si>
    <t>-868399346</t>
  </si>
  <si>
    <t>82*1,4+2*2*4</t>
  </si>
  <si>
    <t>147*1,4+2*2*3</t>
  </si>
  <si>
    <t>113107182</t>
  </si>
  <si>
    <t>Odstranění podkladů nebo krytů s přemístěním hmot na skládku na vzdálenost do 20 m nebo s naložením na dopravní prostředek v ploše jednotlivě přes 50 m2 do 200 m2 živičných, o tl. vrstvy přes 50 do 100 mm</t>
  </si>
  <si>
    <t>2013117083</t>
  </si>
  <si>
    <t>7*1,5</t>
  </si>
  <si>
    <t>A1.3 2.č 01.20</t>
  </si>
  <si>
    <t>48*1,5+2*2</t>
  </si>
  <si>
    <t>A1.3 3.č 01.21</t>
  </si>
  <si>
    <t>12*1,5</t>
  </si>
  <si>
    <t>113107164</t>
  </si>
  <si>
    <t>Odstranění podkladů nebo krytů s přemístěním hmot na skládku na vzdálenost do 20 m nebo s naložením na dopravní prostředek v ploše jednotlivě přes 50 m2 do 200 m2 z kameniva hrubého drceného, o tl. vrstvy přes 300 do 400 mm</t>
  </si>
  <si>
    <t>-526958086</t>
  </si>
  <si>
    <t>7*1,1</t>
  </si>
  <si>
    <t>48*1,1+2*2</t>
  </si>
  <si>
    <t>A1.3 3.č.01.21</t>
  </si>
  <si>
    <t>12*1,1</t>
  </si>
  <si>
    <t>1787465750</t>
  </si>
  <si>
    <t>A2 - 01.19, 01.57 státní</t>
  </si>
  <si>
    <t>48*6,5</t>
  </si>
  <si>
    <t>A1.3.3.č 01.21</t>
  </si>
  <si>
    <t>1003788977</t>
  </si>
  <si>
    <t>1200</t>
  </si>
  <si>
    <t>688027911</t>
  </si>
  <si>
    <t>-662449077</t>
  </si>
  <si>
    <t xml:space="preserve">Stoka A3, A1.6, A1.6.1, A1.3 2.č., A1.3 3.č, A2 </t>
  </si>
  <si>
    <t>16*2+6*2+4*2+1*2+9*2</t>
  </si>
  <si>
    <t>-175904846</t>
  </si>
  <si>
    <t>2*1+1*2+1*2</t>
  </si>
  <si>
    <t>-37605910</t>
  </si>
  <si>
    <t>2*10+2*6+2*2+2*3+2*6</t>
  </si>
  <si>
    <t>121101102</t>
  </si>
  <si>
    <t>Sejmutí ornice nebo lesní půdy s vodorovným přemístěním na hromady v místě upotřebení nebo na dočasné či trvalé skládky se složením, na vzdálenost přes 50 do 100 m</t>
  </si>
  <si>
    <t>1930514932</t>
  </si>
  <si>
    <t>A2 - 01.19</t>
  </si>
  <si>
    <t>214*1,4*0,3+2*2*0,3*5</t>
  </si>
  <si>
    <t>A.1.3 2.č 01.20</t>
  </si>
  <si>
    <t>67*1,4*0,3+2*2*0,3*2</t>
  </si>
  <si>
    <t>129*1,4*0,3+2*2*0,3*2</t>
  </si>
  <si>
    <t>181*1,4*0,3+2*2*0,3*5</t>
  </si>
  <si>
    <t>-478610070</t>
  </si>
  <si>
    <t>Stoka A2 č.v.01.4, 01.3, 01.19, 01.45, 01.47</t>
  </si>
  <si>
    <t>(211*1,1*2,4+82*1,1*2,45+214*1,1*2,4+8*1,1*2,4)*0,5</t>
  </si>
  <si>
    <t>(5*1,1*2,45+7*1,1*2,17+189*1,1*0,35)*0,5</t>
  </si>
  <si>
    <t>Stoka A1-3 2.část č.v.01.3, 01.20, 01.45, 01.47</t>
  </si>
  <si>
    <t>(39*1,1*2,35+67*1,1*2,35+36*1,1*2,12)*0,5</t>
  </si>
  <si>
    <t>(55,3*1,1*0,2+86,7*1,1*0,1)*0,5</t>
  </si>
  <si>
    <t>stoka A1-3 3.část č.v.01.3, 01.21, 01.45, 01.47</t>
  </si>
  <si>
    <t>(48*1,1*2,12+48*1,1*0,1)*0,5</t>
  </si>
  <si>
    <t>stoka A.1.6 č.v 01.22, 01.4, 01.47</t>
  </si>
  <si>
    <t>(7*1,1*2,05+129*1,1*2,05+17*1,1*2,05+8*1,1*2,1)*0,5</t>
  </si>
  <si>
    <t>stoka A1.6.1 č.v.01.4, 01.23, 01.47</t>
  </si>
  <si>
    <t>(147*1,1*1,87)*0,5</t>
  </si>
  <si>
    <t>stoka A3 č.v.01.3, 01.6, 01.24, 01.47</t>
  </si>
  <si>
    <t>(12*1,1*1,77+181*1,1*2+78*1,1*2+2*1,1*2,05)*0,5</t>
  </si>
  <si>
    <t>"šachty stoka A2, A1.3.2.č, A1.3.3č., A1.6, A1.6.1, A3 - č.v.01.50</t>
  </si>
  <si>
    <t>2*2*36,37*0,5</t>
  </si>
  <si>
    <t>2*2*9,65*0,5</t>
  </si>
  <si>
    <t>2*2*1,87*0,5</t>
  </si>
  <si>
    <t>2*2*8,5*0,5</t>
  </si>
  <si>
    <t>2*2*6,76*0,5</t>
  </si>
  <si>
    <t>2*2*15,49*0,5</t>
  </si>
  <si>
    <t>-88303968</t>
  </si>
  <si>
    <t>stoka A2</t>
  </si>
  <si>
    <t>733,53*0,3</t>
  </si>
  <si>
    <t>stoka A1-3 2.část</t>
  </si>
  <si>
    <t>189,833*0,3</t>
  </si>
  <si>
    <t>stoka A1-3 3.část</t>
  </si>
  <si>
    <t>58,608*0,3</t>
  </si>
  <si>
    <t>stoka A1.6</t>
  </si>
  <si>
    <t>181,748*0,3</t>
  </si>
  <si>
    <t>stoka A1.6.1</t>
  </si>
  <si>
    <t>151,19*0,3</t>
  </si>
  <si>
    <t>stoka A3</t>
  </si>
  <si>
    <t>298,837*0,3</t>
  </si>
  <si>
    <t>šachty</t>
  </si>
  <si>
    <t>157,28*0,3</t>
  </si>
  <si>
    <t>-1555726030</t>
  </si>
  <si>
    <t>-1048142834</t>
  </si>
  <si>
    <t>-1319411749</t>
  </si>
  <si>
    <t>Stoka A2 č.v. 01.45, 01.47, 01.4, 01.3</t>
  </si>
  <si>
    <t>527*2,7*2+189*0,35*2</t>
  </si>
  <si>
    <t>stoka A1-3 - 2.část</t>
  </si>
  <si>
    <t>142*2,65*2+55,3*0,2*2+86,7*0,1*2</t>
  </si>
  <si>
    <t>stoka A1-3 - 3. část</t>
  </si>
  <si>
    <t>48*2,65*2+48*0,1*2</t>
  </si>
  <si>
    <t>161*2,35*2</t>
  </si>
  <si>
    <t>147*2,15*2</t>
  </si>
  <si>
    <t>273*2,3*2</t>
  </si>
  <si>
    <t>8*40,79+8*10,83+8*2,4+8*9,75+8*7,6+8*17,59</t>
  </si>
  <si>
    <t>-1344437240</t>
  </si>
  <si>
    <t>7390,44</t>
  </si>
  <si>
    <t>1665861074</t>
  </si>
  <si>
    <t>1467,06*0,55</t>
  </si>
  <si>
    <t>379,666*0,55</t>
  </si>
  <si>
    <t>117,216*0,55</t>
  </si>
  <si>
    <t>363,495*0,55</t>
  </si>
  <si>
    <t>302,379*0,55</t>
  </si>
  <si>
    <t>597,674*0,55</t>
  </si>
  <si>
    <t>(145,48+38,6+7,48+34+27,04+61,96)*0,55</t>
  </si>
  <si>
    <t>-169962326</t>
  </si>
  <si>
    <t>171,333*2</t>
  </si>
  <si>
    <t>36,868*2</t>
  </si>
  <si>
    <t>22,493*2</t>
  </si>
  <si>
    <t>13,86*2</t>
  </si>
  <si>
    <t>56,757*2</t>
  </si>
  <si>
    <t>37,072*2</t>
  </si>
  <si>
    <t>60,921*2</t>
  </si>
  <si>
    <t>86,955+310,403+399,776+72,765</t>
  </si>
  <si>
    <t>23,43+83,638+86,024+21,703</t>
  </si>
  <si>
    <t>7,92+26,688+52,483+5,28</t>
  </si>
  <si>
    <t>26,565+94,829+32,34</t>
  </si>
  <si>
    <t>24,255+81,732+132,432</t>
  </si>
  <si>
    <t>45,045+160,797+86,502</t>
  </si>
  <si>
    <t>102,633+62,916</t>
  </si>
  <si>
    <t>941183419</t>
  </si>
  <si>
    <t>86,955+72,765+347,82+399,776</t>
  </si>
  <si>
    <t>23,43+93,72+86,024+21,703</t>
  </si>
  <si>
    <t>7,92+29,04+52,483+5,28</t>
  </si>
  <si>
    <t>26,565+106,26+32,34</t>
  </si>
  <si>
    <t>24,255+88,935+132,432</t>
  </si>
  <si>
    <t>45,045+180,18+86,502</t>
  </si>
  <si>
    <t>102,633+62,916+40,08+10,47+2,02+9,8+7,82+17,9</t>
  </si>
  <si>
    <t>-899908342</t>
  </si>
  <si>
    <t>171,333</t>
  </si>
  <si>
    <t>36,868</t>
  </si>
  <si>
    <t>22,493</t>
  </si>
  <si>
    <t>13,86</t>
  </si>
  <si>
    <t>56,757</t>
  </si>
  <si>
    <t>37,072</t>
  </si>
  <si>
    <t>60,921</t>
  </si>
  <si>
    <t>6+7+64,68+1,6+2,4+16,891+0,4+0,4+3,262</t>
  </si>
  <si>
    <t>1,6+15,82+1,2+12,614+2,8+28,882</t>
  </si>
  <si>
    <t>-306671975</t>
  </si>
  <si>
    <t>907,316+224,877+94,723+165,165+245,622+311,727</t>
  </si>
  <si>
    <t>253,639</t>
  </si>
  <si>
    <t>-886305852</t>
  </si>
  <si>
    <t>907,316*2,00</t>
  </si>
  <si>
    <t>224,877*2,00</t>
  </si>
  <si>
    <t>94,723*2,00</t>
  </si>
  <si>
    <t>165,165*2,00</t>
  </si>
  <si>
    <t>245,622*2,00</t>
  </si>
  <si>
    <t>311,727*2,00</t>
  </si>
  <si>
    <t>253,639*2,00</t>
  </si>
  <si>
    <t>19199711</t>
  </si>
  <si>
    <t xml:space="preserve">"zemina </t>
  </si>
  <si>
    <t>100%</t>
  </si>
  <si>
    <t>214*1,1*1,65</t>
  </si>
  <si>
    <t>stoka A2 30%</t>
  </si>
  <si>
    <t>(211*1,1*1,65+82*1,1*1,7+8*1,1*1,65+5*1,1*1,7+7*1,1*1,42)*0,3</t>
  </si>
  <si>
    <t>(39*1,1*1,6+36*1,1*1,37)*0,3</t>
  </si>
  <si>
    <t>67*1,1*1,6</t>
  </si>
  <si>
    <t>48*1,1*1,42*0,3</t>
  </si>
  <si>
    <t>129*1,1*1,3</t>
  </si>
  <si>
    <t>(7*1,1*1,3+17*1,1*1,3+8*1,1*1,35)*0,3</t>
  </si>
  <si>
    <t>147*1,1*1,17*0,3</t>
  </si>
  <si>
    <t>181*1,1*1,25</t>
  </si>
  <si>
    <t>(12*1,1*1,02+78*1,1*1,25+2*1,1*1,3)*0,3</t>
  </si>
  <si>
    <t>(145,48-6-7-40,08)*0,3</t>
  </si>
  <si>
    <t>(38,6-1,6-2,4-10,47)*0,3</t>
  </si>
  <si>
    <t>(7,48-0,4-0,4-2,02)*0,3</t>
  </si>
  <si>
    <t>(34-1,6-9,8)*0,3</t>
  </si>
  <si>
    <t>(27,04-1,2-7,82)*0,3</t>
  </si>
  <si>
    <t>(61,96-2,8-17,9)*0,3</t>
  </si>
  <si>
    <t>(211*1,1*1,65+82*1,1*1,7+8*1,1*1,65+5*1,1*1,7+7*1,1*1,42)*0,7</t>
  </si>
  <si>
    <t>(39*1,1*1,6+36*1,1*1,37)*0,7</t>
  </si>
  <si>
    <t>48*1,1*1,42*0,7</t>
  </si>
  <si>
    <t>(7*1,1*1,3+17*1,1*1,3+8*1,1*1,35)*0,7</t>
  </si>
  <si>
    <t>147*1,1*1,17*0,7</t>
  </si>
  <si>
    <t>(12*1,1*1,02+78*1,1*1,25+2*1,1*1,3)*0,7</t>
  </si>
  <si>
    <t>(145,48-6-7-40,08)*0,7</t>
  </si>
  <si>
    <t>(38,6-1,6-2,4-10,47)*0,7</t>
  </si>
  <si>
    <t>(7,48-0,4-0,4-2,02)*0,7</t>
  </si>
  <si>
    <t>(34-1,6-9,8)*0,7</t>
  </si>
  <si>
    <t>(27,04-1,2-7,82)*0,7</t>
  </si>
  <si>
    <t>(61,96-2,8-17,9)*0,7</t>
  </si>
  <si>
    <t>-342335771</t>
  </si>
  <si>
    <t>559,743+154,788+22,493+198,33+56,757+285,947</t>
  </si>
  <si>
    <t>27,72+7,239+1,398+6,78+5,406+12,378</t>
  </si>
  <si>
    <t>-835506021</t>
  </si>
  <si>
    <t>399,776*1,6*1,01</t>
  </si>
  <si>
    <t>86,024*1,6*1,01</t>
  </si>
  <si>
    <t>52,483*1,6*1,01</t>
  </si>
  <si>
    <t>32,34*1,6*1,01</t>
  </si>
  <si>
    <t>132,432*1,6*1,01</t>
  </si>
  <si>
    <t>86,502*1,6*1,01</t>
  </si>
  <si>
    <t>(64,68+16,891+3,262+15,82+12,614+28,882)*1,6*1,01</t>
  </si>
  <si>
    <t>1969780170</t>
  </si>
  <si>
    <t>stoka A2 č.v.01.45, 01.47</t>
  </si>
  <si>
    <t>211*1,1*0,6+82*1,1*0,6+214*1,1*0,6+8*1,1*0,6</t>
  </si>
  <si>
    <t>5*1,1*0,6+7*1,1*0,6-527*0,071</t>
  </si>
  <si>
    <t xml:space="preserve">stoka A1-3 2.část </t>
  </si>
  <si>
    <t>39*1,1*0,6+67*1,1*0,6+36*1,1*0,6-142*0,071</t>
  </si>
  <si>
    <t>48*1,1*0,55-48*0,049</t>
  </si>
  <si>
    <t>7*1,1*0,6+129*1,1*0,6+17*1,1*0,6+8*1,1*0,6-161*0,071</t>
  </si>
  <si>
    <t>147*1,1*0,55-147*0,049</t>
  </si>
  <si>
    <t>12*1,1*0,6+181*1,1*0,6+78*1,1*0,6+2*1,1*0,6-273*0,071</t>
  </si>
  <si>
    <t>-748461772</t>
  </si>
  <si>
    <t>310,403*1,80*1,01</t>
  </si>
  <si>
    <t>83,638*1,80*1,01</t>
  </si>
  <si>
    <t>26,688*1,80*1,01</t>
  </si>
  <si>
    <t>94,829*1,80*1,01</t>
  </si>
  <si>
    <t>81,732*1,80*1,01</t>
  </si>
  <si>
    <t>160,797*1,80*1,01</t>
  </si>
  <si>
    <t>181301115</t>
  </si>
  <si>
    <t>Rozprostření a urovnání ornice v rovině nebo ve svahu sklonu do 1:5 při souvislé ploše přes 500 m2, tl. vrstvy přes 250 do 300 mm</t>
  </si>
  <si>
    <t>228090532</t>
  </si>
  <si>
    <t>A2</t>
  </si>
  <si>
    <t>214*1,4+2*2*5</t>
  </si>
  <si>
    <t>67*1,4+2*2*2</t>
  </si>
  <si>
    <t>129*1,4+2*2*2</t>
  </si>
  <si>
    <t>181*1,4+2*2*5</t>
  </si>
  <si>
    <t>181451131</t>
  </si>
  <si>
    <t>Založení trávníku na půdě předem připravené plochy přes 1000 m2 výsevem včetně utažení parkového v rovině nebo na svahu do 1:5</t>
  </si>
  <si>
    <t>776837378</t>
  </si>
  <si>
    <t>A1.3 2.č</t>
  </si>
  <si>
    <t>A1.6</t>
  </si>
  <si>
    <t>A3</t>
  </si>
  <si>
    <t>005724800</t>
  </si>
  <si>
    <t>osivo směs jetelotravní</t>
  </si>
  <si>
    <t>kg</t>
  </si>
  <si>
    <t>1320198680</t>
  </si>
  <si>
    <t>319,6+101,8+188,6+273,4</t>
  </si>
  <si>
    <t>883,4*0,015 'Přepočtené koeficientem množství</t>
  </si>
  <si>
    <t>84847047</t>
  </si>
  <si>
    <t>2*1,1*2,4*27+2*1,1*2,35*12+2*1,1*2,12*1+2*1,1*2,05*6</t>
  </si>
  <si>
    <t>2*1,1*1,87*4+2*1,1*2*16</t>
  </si>
  <si>
    <t>363060637</t>
  </si>
  <si>
    <t>195+1103</t>
  </si>
  <si>
    <t>1075573001</t>
  </si>
  <si>
    <t>211*1,1*0,15+82*1,1*0,15+214*1,1*0,15+8*1,1*0,15</t>
  </si>
  <si>
    <t>5*1,1*0,15+7*1,1*0,15</t>
  </si>
  <si>
    <t>39*1,1*0,15+67*1,1*0,15+36*1,1*0,15</t>
  </si>
  <si>
    <t>48*1,1*0,15</t>
  </si>
  <si>
    <t>7*1,1*0,15+129*1,1*0,15+17*1,1*0,15+8*1,1*0,15</t>
  </si>
  <si>
    <t>147*1,1*0,15</t>
  </si>
  <si>
    <t>12*1,1*0,15+181*1,1*0,15+78*1,1*0,15+2*1,1*0,15</t>
  </si>
  <si>
    <t>-113616820</t>
  </si>
  <si>
    <t>Stoka A2 č.v.01.45, 01.47 drenáž</t>
  </si>
  <si>
    <t>189*1,1*0,35</t>
  </si>
  <si>
    <t>Stoka A1-3 2.část</t>
  </si>
  <si>
    <t>55,3*1,1*0,2+86,7*1,1*0,1</t>
  </si>
  <si>
    <t>48*1,1*0,1</t>
  </si>
  <si>
    <t>"šachty A2, A1.3.2.č, A1.3.3č. - č.v.01.50</t>
  </si>
  <si>
    <t>2*2*0,35*5</t>
  </si>
  <si>
    <t>2*2*0,2*2+2*2*0,1*2</t>
  </si>
  <si>
    <t>2*2*0,1*1</t>
  </si>
  <si>
    <t>716412487</t>
  </si>
  <si>
    <t>"šachty stoka A2, A1.3 2.č, A1.6, A3</t>
  </si>
  <si>
    <t>1+2+1+3</t>
  </si>
  <si>
    <t>-1058878633</t>
  </si>
  <si>
    <t>-1343910268</t>
  </si>
  <si>
    <t>2*2*0,1*15</t>
  </si>
  <si>
    <t>2*2*0,1*3</t>
  </si>
  <si>
    <t>2*2*0,1*7</t>
  </si>
  <si>
    <t>749759785</t>
  </si>
  <si>
    <t>82*1,1+2*2*4</t>
  </si>
  <si>
    <t>A1.6.1</t>
  </si>
  <si>
    <t>-1558981324</t>
  </si>
  <si>
    <t>211*1,4+2*2*4</t>
  </si>
  <si>
    <t>A1.3 3.č</t>
  </si>
  <si>
    <t>-461746241</t>
  </si>
  <si>
    <t>534175643</t>
  </si>
  <si>
    <t>A1.3 2č.</t>
  </si>
  <si>
    <t>566901232</t>
  </si>
  <si>
    <t>Vyspravení podkladu po překopech inženýrských sítí plochy přes 15 m2 s rozprostřením a zhutněním štěrkodrtí tl. 150 mm</t>
  </si>
  <si>
    <t>1312184868</t>
  </si>
  <si>
    <t>-108260015</t>
  </si>
  <si>
    <t>-1240478066</t>
  </si>
  <si>
    <t>A1.3 2č</t>
  </si>
  <si>
    <t>A1.3 3č.</t>
  </si>
  <si>
    <t>1805119374</t>
  </si>
  <si>
    <t>584121111</t>
  </si>
  <si>
    <t>Osazení silničních dílců ze železového betonu s podkladem z kameniva těženého do tl. 40 mm jakéhokoliv druhu a velikosti</t>
  </si>
  <si>
    <t>358623483</t>
  </si>
  <si>
    <t>A2 - použít stávající</t>
  </si>
  <si>
    <t>596211111</t>
  </si>
  <si>
    <t>Kladení dlažby z betonových zámkových dlaždic komunikací pro pěší s ložem z kameniva těženého nebo drceného tl. do 40 mm, s vyplněním spár s dvojitým hutněním, vibrováním a se smetením přebytečného materiálu na krajnici tl. 60 mm skupiny A, pro plochy přes 50 do 100 m2</t>
  </si>
  <si>
    <t>-1971050092</t>
  </si>
  <si>
    <t>-717242430</t>
  </si>
  <si>
    <t>šachty A2, A1.3 2.č, A1.3 3.č č.v01.50 čerpací jímka</t>
  </si>
  <si>
    <t>2*5+2*4+2*1</t>
  </si>
  <si>
    <t>-135607922</t>
  </si>
  <si>
    <t>1939445212</t>
  </si>
  <si>
    <t>189</t>
  </si>
  <si>
    <t>A1-3 2.část</t>
  </si>
  <si>
    <t>142</t>
  </si>
  <si>
    <t>A1-3 3.část</t>
  </si>
  <si>
    <t>"šachty stoka A2, A1.3.2.č, A1.3.3č. - č.v.01.50</t>
  </si>
  <si>
    <t>-1650173284</t>
  </si>
  <si>
    <t>189*1,01</t>
  </si>
  <si>
    <t>142*1,01</t>
  </si>
  <si>
    <t>48*1,01</t>
  </si>
  <si>
    <t>20*1,01</t>
  </si>
  <si>
    <t>79207638</t>
  </si>
  <si>
    <t>stoka A1.6.1 č.v.01.4</t>
  </si>
  <si>
    <t>147</t>
  </si>
  <si>
    <t>1206523218</t>
  </si>
  <si>
    <t>8*1,015</t>
  </si>
  <si>
    <t>26*1,015</t>
  </si>
  <si>
    <t>1363986860</t>
  </si>
  <si>
    <t>stoka A2 č.v.01.4, 01.3</t>
  </si>
  <si>
    <t>527</t>
  </si>
  <si>
    <t>stoka A1-3 2.část č.v.01.3</t>
  </si>
  <si>
    <t>stoka A1.6 č.v.01.4</t>
  </si>
  <si>
    <t>161</t>
  </si>
  <si>
    <t>stoka A3 č.v.01.3, 01.6,</t>
  </si>
  <si>
    <t>273</t>
  </si>
  <si>
    <t>-1234263156</t>
  </si>
  <si>
    <t>95*1,015</t>
  </si>
  <si>
    <t>25*1,015</t>
  </si>
  <si>
    <t>29*1,015</t>
  </si>
  <si>
    <t>49*1,015</t>
  </si>
  <si>
    <t>-134991608</t>
  </si>
  <si>
    <t>-1811376440</t>
  </si>
  <si>
    <t>1045399041</t>
  </si>
  <si>
    <t>24+4+1+6+4+11</t>
  </si>
  <si>
    <t>1460716973</t>
  </si>
  <si>
    <t>7+2+1+5</t>
  </si>
  <si>
    <t>668302751</t>
  </si>
  <si>
    <t>8+1+1+3+2+3</t>
  </si>
  <si>
    <t>-1458783512</t>
  </si>
  <si>
    <t>9+3+1+1+3</t>
  </si>
  <si>
    <t>-1595589196</t>
  </si>
  <si>
    <t>54+12+3+14+10+25</t>
  </si>
  <si>
    <t>-1921512246</t>
  </si>
  <si>
    <t>15+4+1+4+3+7</t>
  </si>
  <si>
    <t>-1357881645</t>
  </si>
  <si>
    <t>441586618</t>
  </si>
  <si>
    <t>-942973437</t>
  </si>
  <si>
    <t>"šachty stoka A2, A1.3.2.č, A1.6, A3 - č.v.01.50</t>
  </si>
  <si>
    <t>15+4+4+7</t>
  </si>
  <si>
    <t>879847069</t>
  </si>
  <si>
    <t>"šachty stoka A1.3.3č., A1.6.1, - č.v.01.50</t>
  </si>
  <si>
    <t>1+3</t>
  </si>
  <si>
    <t>-933637959</t>
  </si>
  <si>
    <t>-930397223</t>
  </si>
  <si>
    <t>"šachty stoka A2, A1.3.2.č, A1.6, A1.6.1, A3 - č.v.01.50</t>
  </si>
  <si>
    <t>6+2+2+2+2</t>
  </si>
  <si>
    <t>-1540367507</t>
  </si>
  <si>
    <t>9+2+1+2+1+5</t>
  </si>
  <si>
    <t>-1941521768</t>
  </si>
  <si>
    <t>7*2+196</t>
  </si>
  <si>
    <t>48*2+8</t>
  </si>
  <si>
    <t>147*2+8*3</t>
  </si>
  <si>
    <t>12*2</t>
  </si>
  <si>
    <t>-1760127522</t>
  </si>
  <si>
    <t>196</t>
  </si>
  <si>
    <t>318</t>
  </si>
  <si>
    <t>1779896358</t>
  </si>
  <si>
    <t>7*2</t>
  </si>
  <si>
    <t>A1.3. 2.č</t>
  </si>
  <si>
    <t>-1089716666</t>
  </si>
  <si>
    <t>82*2+8*4</t>
  </si>
  <si>
    <t>1182570352</t>
  </si>
  <si>
    <t>-476919746</t>
  </si>
  <si>
    <t>979051121</t>
  </si>
  <si>
    <t>Očištění vybouraných prvků při překopech inženýrských sítí od spojovacího materiálu s odklizením a uložením očištěných hmot a spojovacího materiálu na skládku do vzdálenosti 10 m nebo naložením na dopravní prostředek zámkových dlaždic s vyplněním spár kamenivem</t>
  </si>
  <si>
    <t>-1969554547</t>
  </si>
  <si>
    <t>979092111</t>
  </si>
  <si>
    <t>Očištění vybouraných prvků při překopech inženýrských sítí od spojovacího materiálu s odklizením a uložením očištěných hmot a spojovacího materiálu na skládku do vzdálenosti 10 m nebo naložením na dopravní prostředek silničních dílců s původním vyplněním spár kamenivem těženým</t>
  </si>
  <si>
    <t>-1294334010</t>
  </si>
  <si>
    <t>-2014912748</t>
  </si>
  <si>
    <t>13,16+307,24+75,32</t>
  </si>
  <si>
    <t>34,163+32,671+83,52</t>
  </si>
  <si>
    <t>1098847021</t>
  </si>
  <si>
    <t>546,074*9</t>
  </si>
  <si>
    <t>85</t>
  </si>
  <si>
    <t>997221571</t>
  </si>
  <si>
    <t>Vodorovná doprava vybouraných hmot bez naložení, ale se složením a s hrubým urovnáním na vzdálenost do 1 km</t>
  </si>
  <si>
    <t>286149521</t>
  </si>
  <si>
    <t>dlažba a panel</t>
  </si>
  <si>
    <t>6,5+18,564</t>
  </si>
  <si>
    <t>86</t>
  </si>
  <si>
    <t>997221579</t>
  </si>
  <si>
    <t>Vodorovná doprava vybouraných hmot bez naložení, ale se složením a s hrubým urovnáním na vzdálenost Příplatek k ceně za každý další i započatý 1 km přes 1 km</t>
  </si>
  <si>
    <t>-594208169</t>
  </si>
  <si>
    <t>na mezisklad 2,5 km a zpět</t>
  </si>
  <si>
    <t>25,064*4</t>
  </si>
  <si>
    <t>87</t>
  </si>
  <si>
    <t>997221612</t>
  </si>
  <si>
    <t>Nakládání na dopravní prostředky pro vodorovnou dopravu vybouraných hmot</t>
  </si>
  <si>
    <t>1976862375</t>
  </si>
  <si>
    <t>panel a dlažba na meziskladě</t>
  </si>
  <si>
    <t>25,064</t>
  </si>
  <si>
    <t>88</t>
  </si>
  <si>
    <t>-1321762439</t>
  </si>
  <si>
    <t>150,354</t>
  </si>
  <si>
    <t>89</t>
  </si>
  <si>
    <t>-1278891768</t>
  </si>
  <si>
    <t>395,72</t>
  </si>
  <si>
    <t>90</t>
  </si>
  <si>
    <t>132182231</t>
  </si>
  <si>
    <t>91</t>
  </si>
  <si>
    <t>1587399700</t>
  </si>
  <si>
    <t>3,9*2*(37,54+9,83+2,2+9,35+7,3+16,89)</t>
  </si>
  <si>
    <t>92</t>
  </si>
  <si>
    <t>-291098588</t>
  </si>
  <si>
    <t>648,258*0,00025</t>
  </si>
  <si>
    <t>93</t>
  </si>
  <si>
    <t>1374866710</t>
  </si>
  <si>
    <t>94</t>
  </si>
  <si>
    <t>-686818858</t>
  </si>
  <si>
    <t>648,258*0,00085</t>
  </si>
  <si>
    <t>95</t>
  </si>
  <si>
    <t>497395653</t>
  </si>
  <si>
    <t>03 - VRN - Vedlejší rozpočtové náklady</t>
  </si>
  <si>
    <t xml:space="preserve">    VRN3 - Zařízení staveniště</t>
  </si>
  <si>
    <t>VRN</t>
  </si>
  <si>
    <t>Vedlejší rozpočtové náklady</t>
  </si>
  <si>
    <t>VRN3</t>
  </si>
  <si>
    <t>Zařízení staveniště</t>
  </si>
  <si>
    <t>030001000</t>
  </si>
  <si>
    <t>zařízení staveniště</t>
  </si>
  <si>
    <t>Kč</t>
  </si>
  <si>
    <t>1024</t>
  </si>
  <si>
    <t>497759518</t>
  </si>
  <si>
    <t>04 - ON - Ostatní náklady</t>
  </si>
  <si>
    <t>0 - Ostatní náklady stavby</t>
  </si>
  <si>
    <t xml:space="preserve">    VRN1 - Průzkumné, geodetické a projektové práce</t>
  </si>
  <si>
    <t>VRN3 - Zařízení staveniště</t>
  </si>
  <si>
    <t>Ostatní náklady stavby</t>
  </si>
  <si>
    <t>012303000</t>
  </si>
  <si>
    <t>Geodetické práce před, v průběhu a po výstavbě</t>
  </si>
  <si>
    <t>-435393452</t>
  </si>
  <si>
    <t>012403000</t>
  </si>
  <si>
    <t>Pasportizace</t>
  </si>
  <si>
    <t>262144</t>
  </si>
  <si>
    <t>2119253312</t>
  </si>
  <si>
    <t>041403000</t>
  </si>
  <si>
    <t>Inženýrská činnost dozory koordinátor BOZP na staveništi</t>
  </si>
  <si>
    <t>1669664960</t>
  </si>
  <si>
    <t>VRN1</t>
  </si>
  <si>
    <t>Průzkumné, geodetické a projektové práce</t>
  </si>
  <si>
    <t>013254000</t>
  </si>
  <si>
    <t>Průzkumné, geodetické a projektové práce projektové práce dokumentace stavby (výkresová a textová) skutečného provedení stavby</t>
  </si>
  <si>
    <t>kč</t>
  </si>
  <si>
    <t>-968991875</t>
  </si>
  <si>
    <t>034403000</t>
  </si>
  <si>
    <t>Zařízení staveniště zabezpečení staveniště dopravní značení na staveništi</t>
  </si>
  <si>
    <t>830190579</t>
  </si>
  <si>
    <t>1) Rekapitulace stavby</t>
  </si>
  <si>
    <t>2) Rekapitulace objektů stavby a soupisů prací</t>
  </si>
  <si>
    <t>/</t>
  </si>
  <si>
    <t>1) Krycí list soupisu</t>
  </si>
  <si>
    <t>2) Rekapitulace</t>
  </si>
  <si>
    <t>3) Soupis prací</t>
  </si>
  <si>
    <t>Rekapitulace stavby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</si>
  <si>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</si>
  <si>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</si>
  <si>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</si>
  <si>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</si>
  <si>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family val="2"/>
        <charset val="238"/>
      </rPr>
      <t xml:space="preserve">Rekapitulace stavby </t>
    </r>
    <r>
      <rPr>
        <sz val="9"/>
        <rFont val="Trebuchet MS"/>
        <family val="2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</si>
  <si>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9"/>
        <rFont val="Trebuchet MS"/>
        <family val="2"/>
        <charset val="238"/>
      </rPr>
      <t>Rekapitulace stavby</t>
    </r>
    <r>
      <rPr>
        <sz val="9"/>
        <rFont val="Trebuchet MS"/>
        <family val="2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</si>
  <si>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</si>
  <si>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t xml:space="preserve">V sestavě </t>
    </r>
    <r>
      <rPr>
        <b/>
        <sz val="9"/>
        <rFont val="Trebuchet MS"/>
        <family val="2"/>
        <charset val="238"/>
      </rPr>
      <t>Rekapitulace objektů stavby a soupisů prací</t>
    </r>
    <r>
      <rPr>
        <sz val="9"/>
        <rFont val="Trebuchet MS"/>
        <family val="2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</si>
  <si>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</si>
  <si>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</si>
  <si>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</t>
  </si>
  <si>
    <t>Stavební objekt pozemní</t>
  </si>
  <si>
    <t>Stavební objekt inženýrský</t>
  </si>
  <si>
    <t>PRO</t>
  </si>
  <si>
    <t>Provozní soubor</t>
  </si>
  <si>
    <t>Vedlejší a ostatní náklady</t>
  </si>
  <si>
    <t>Ostatní</t>
  </si>
  <si>
    <t>Soupis</t>
  </si>
  <si>
    <t>Soupis prací pro daný typ objektu</t>
  </si>
  <si>
    <r>
      <rPr>
        <i/>
        <sz val="9"/>
        <rFont val="Trebuchet MS"/>
        <family val="2"/>
        <charset val="238"/>
      </rPr>
      <t xml:space="preserve">Soupis prací </t>
    </r>
    <r>
      <rPr>
        <sz val="9"/>
        <rFont val="Trebuchet MS"/>
        <family val="2"/>
        <charset val="238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</si>
  <si>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</si>
  <si>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family val="2"/>
        <charset val="238"/>
      </rPr>
      <t>Krycí list soupisu</t>
    </r>
    <r>
      <rPr>
        <sz val="9"/>
        <rFont val="Trebuchet MS"/>
        <family val="2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</si>
  <si>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</si>
  <si>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family val="2"/>
        <charset val="238"/>
      </rPr>
      <t>Rekapitulace členění soupisu prací</t>
    </r>
    <r>
      <rPr>
        <sz val="9"/>
        <rFont val="Trebuchet MS"/>
        <family val="2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</si>
  <si>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</si>
  <si>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family val="2"/>
        <charset val="238"/>
      </rPr>
      <t xml:space="preserve">Soupis prací </t>
    </r>
    <r>
      <rPr>
        <sz val="9"/>
        <rFont val="Trebuchet MS"/>
        <family val="2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</si>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</sst>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9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800080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color rgb="FF0000A8"/>
      <name val="Trebuchet MS"/>
    </font>
    <font>
      <sz val="8"/>
      <color rgb="FFFAE682"/>
      <name val="Trebuchet MS"/>
    </font>
    <font>
      <b/>
      <sz val="16"/>
      <name val="Trebuchet MS"/>
    </font>
    <font>
      <sz val="8"/>
      <color rgb="FF3366FF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b/>
      <sz val="10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b/>
      <sz val="11"/>
      <color rgb="FF003366"/>
      <name val="Trebuchet MS"/>
    </font>
    <font>
      <sz val="11"/>
      <color rgb="FF003366"/>
      <name val="Trebuchet MS"/>
    </font>
    <font>
      <b/>
      <sz val="11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sz val="9"/>
      <color rgb="FF000000"/>
      <name val="Trebuchet MS"/>
    </font>
    <font>
      <sz val="8"/>
      <color rgb="FF960000"/>
      <name val="Trebuchet MS"/>
    </font>
    <font>
      <b/>
      <sz val="8"/>
      <name val="Trebuchet MS"/>
    </font>
    <font>
      <sz val="7"/>
      <color rgb="FF969696"/>
      <name val="Trebuchet MS"/>
    </font>
    <font>
      <sz val="8"/>
      <color rgb="FF800080"/>
      <name val="Trebuchet MS"/>
    </font>
    <font>
      <sz val="8"/>
      <color rgb="FFFF0000"/>
      <name val="Trebuchet MS"/>
    </font>
    <font>
      <i/>
      <sz val="8"/>
      <color rgb="FF0000FF"/>
      <name val="Trebuchet MS"/>
    </font>
    <font>
      <u/>
      <sz val="8"/>
      <color theme="10"/>
      <name val="Trebuchet MS"/>
      <family val="2"/>
    </font>
    <font>
      <sz val="18"/>
      <color theme="10"/>
      <name val="Wingdings 2"/>
      <family val="1"/>
      <charset val="2"/>
    </font>
    <font>
      <sz val="10"/>
      <color rgb="FF960000"/>
      <name val="Trebuchet MS"/>
      <family val="2"/>
    </font>
    <font>
      <sz val="10"/>
      <name val="Trebuchet MS"/>
      <family val="2"/>
    </font>
    <font>
      <u/>
      <sz val="10"/>
      <color theme="10"/>
      <name val="Trebuchet MS"/>
      <family val="2"/>
    </font>
    <font>
      <sz val="8"/>
      <name val="Trebuchet MS"/>
      <charset val="238"/>
    </font>
    <font>
      <sz val="8"/>
      <name val="Trebuchet MS"/>
      <family val="2"/>
      <charset val="238"/>
    </font>
    <font>
      <b/>
      <sz val="16"/>
      <name val="Trebuchet MS"/>
      <family val="2"/>
      <charset val="238"/>
    </font>
    <font>
      <b/>
      <sz val="11"/>
      <name val="Trebuchet MS"/>
      <family val="2"/>
      <charset val="238"/>
    </font>
    <font>
      <sz val="9"/>
      <name val="Trebuchet MS"/>
      <family val="2"/>
      <charset val="238"/>
    </font>
    <font>
      <i/>
      <sz val="9"/>
      <name val="Trebuchet MS"/>
      <family val="2"/>
      <charset val="238"/>
    </font>
    <font>
      <b/>
      <sz val="9"/>
      <name val="Trebuchet MS"/>
      <family val="2"/>
      <charset val="238"/>
    </font>
    <font>
      <sz val="10"/>
      <name val="Trebuchet MS"/>
      <family val="2"/>
      <charset val="238"/>
    </font>
    <font>
      <sz val="11"/>
      <name val="Trebuchet M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 style="hair">
        <color rgb="FF969696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40" fillId="0" borderId="0" applyAlignment="0">
      <alignment vertical="top" wrapText="1"/>
      <protection locked="0"/>
    </xf>
  </cellStyleXfs>
  <cellXfs count="406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0" fillId="2" borderId="0" xfId="0" applyFill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0" xfId="0" applyBorder="1" applyProtection="1"/>
    <xf numFmtId="0" fontId="13" fillId="0" borderId="0" xfId="0" applyFont="1" applyBorder="1" applyAlignment="1" applyProtection="1">
      <alignment horizontal="left" vertical="center"/>
    </xf>
    <xf numFmtId="0" fontId="0" fillId="0" borderId="5" xfId="0" applyBorder="1" applyProtection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top"/>
    </xf>
    <xf numFmtId="0" fontId="16" fillId="0" borderId="0" xfId="0" applyFont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left" vertical="center"/>
      <protection locked="0"/>
    </xf>
    <xf numFmtId="49" fontId="2" fillId="3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 applyProtection="1"/>
    <xf numFmtId="0" fontId="0" fillId="0" borderId="4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18" fillId="0" borderId="7" xfId="0" applyFont="1" applyBorder="1" applyAlignment="1" applyProtection="1">
      <alignment horizontal="left" vertical="center"/>
    </xf>
    <xf numFmtId="0" fontId="0" fillId="0" borderId="7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vertical="center"/>
    </xf>
    <xf numFmtId="0" fontId="0" fillId="4" borderId="0" xfId="0" applyFont="1" applyFill="1" applyBorder="1" applyAlignment="1" applyProtection="1">
      <alignment vertical="center"/>
    </xf>
    <xf numFmtId="0" fontId="3" fillId="4" borderId="8" xfId="0" applyFont="1" applyFill="1" applyBorder="1" applyAlignment="1" applyProtection="1">
      <alignment horizontal="left" vertical="center"/>
    </xf>
    <xf numFmtId="0" fontId="0" fillId="4" borderId="9" xfId="0" applyFont="1" applyFill="1" applyBorder="1" applyAlignment="1" applyProtection="1">
      <alignment vertical="center"/>
    </xf>
    <xf numFmtId="0" fontId="3" fillId="4" borderId="9" xfId="0" applyFont="1" applyFill="1" applyBorder="1" applyAlignment="1" applyProtection="1">
      <alignment horizontal="center" vertical="center"/>
    </xf>
    <xf numFmtId="0" fontId="0" fillId="4" borderId="5" xfId="0" applyFont="1" applyFill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3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16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9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5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18" xfId="0" applyFont="1" applyBorder="1" applyAlignment="1" applyProtection="1">
      <alignment vertical="center"/>
    </xf>
    <xf numFmtId="0" fontId="0" fillId="5" borderId="9" xfId="0" applyFont="1" applyFill="1" applyBorder="1" applyAlignment="1" applyProtection="1">
      <alignment vertical="center"/>
    </xf>
    <xf numFmtId="0" fontId="2" fillId="5" borderId="10" xfId="0" applyFont="1" applyFill="1" applyBorder="1" applyAlignment="1" applyProtection="1">
      <alignment horizontal="center" vertical="center"/>
    </xf>
    <xf numFmtId="0" fontId="16" fillId="0" borderId="19" xfId="0" applyFont="1" applyBorder="1" applyAlignment="1" applyProtection="1">
      <alignment horizontal="center" vertical="center" wrapText="1"/>
    </xf>
    <xf numFmtId="0" fontId="16" fillId="0" borderId="20" xfId="0" applyFont="1" applyBorder="1" applyAlignment="1" applyProtection="1">
      <alignment horizontal="center" vertical="center" wrapText="1"/>
    </xf>
    <xf numFmtId="0" fontId="16" fillId="0" borderId="21" xfId="0" applyFont="1" applyBorder="1" applyAlignment="1" applyProtection="1">
      <alignment horizontal="center" vertical="center" wrapText="1"/>
    </xf>
    <xf numFmtId="0" fontId="0" fillId="0" borderId="14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4" fontId="20" fillId="0" borderId="17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8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6" fillId="0" borderId="17" xfId="0" applyNumberFormat="1" applyFont="1" applyBorder="1" applyAlignment="1" applyProtection="1">
      <alignment vertical="center"/>
    </xf>
    <xf numFmtId="4" fontId="26" fillId="0" borderId="0" xfId="0" applyNumberFormat="1" applyFont="1" applyBorder="1" applyAlignment="1" applyProtection="1">
      <alignment vertical="center"/>
    </xf>
    <xf numFmtId="166" fontId="26" fillId="0" borderId="0" xfId="0" applyNumberFormat="1" applyFont="1" applyBorder="1" applyAlignment="1" applyProtection="1">
      <alignment vertical="center"/>
    </xf>
    <xf numFmtId="4" fontId="26" fillId="0" borderId="18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4" fontId="26" fillId="0" borderId="22" xfId="0" applyNumberFormat="1" applyFont="1" applyBorder="1" applyAlignment="1" applyProtection="1">
      <alignment vertical="center"/>
    </xf>
    <xf numFmtId="4" fontId="26" fillId="0" borderId="23" xfId="0" applyNumberFormat="1" applyFont="1" applyBorder="1" applyAlignment="1" applyProtection="1">
      <alignment vertical="center"/>
    </xf>
    <xf numFmtId="166" fontId="26" fillId="0" borderId="23" xfId="0" applyNumberFormat="1" applyFont="1" applyBorder="1" applyAlignment="1" applyProtection="1">
      <alignment vertical="center"/>
    </xf>
    <xf numFmtId="4" fontId="26" fillId="0" borderId="24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16" fillId="0" borderId="0" xfId="0" applyFont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5" xfId="0" applyFont="1" applyBorder="1" applyAlignment="1" applyProtection="1">
      <alignment vertical="center" wrapText="1"/>
    </xf>
    <xf numFmtId="0" fontId="0" fillId="0" borderId="15" xfId="0" applyFont="1" applyBorder="1" applyAlignment="1" applyProtection="1">
      <alignment vertical="center"/>
      <protection locked="0"/>
    </xf>
    <xf numFmtId="0" fontId="0" fillId="0" borderId="25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left" vertical="center"/>
    </xf>
    <xf numFmtId="4" fontId="2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horizontal="right" vertical="center"/>
      <protection locked="0"/>
    </xf>
    <xf numFmtId="0" fontId="0" fillId="5" borderId="0" xfId="0" applyFont="1" applyFill="1" applyBorder="1" applyAlignment="1" applyProtection="1">
      <alignment vertical="center"/>
    </xf>
    <xf numFmtId="0" fontId="3" fillId="5" borderId="8" xfId="0" applyFont="1" applyFill="1" applyBorder="1" applyAlignment="1" applyProtection="1">
      <alignment horizontal="left" vertical="center"/>
    </xf>
    <xf numFmtId="0" fontId="3" fillId="5" borderId="9" xfId="0" applyFont="1" applyFill="1" applyBorder="1" applyAlignment="1" applyProtection="1">
      <alignment horizontal="right" vertical="center"/>
    </xf>
    <xf numFmtId="0" fontId="3" fillId="5" borderId="9" xfId="0" applyFont="1" applyFill="1" applyBorder="1" applyAlignment="1" applyProtection="1">
      <alignment horizontal="center" vertical="center"/>
    </xf>
    <xf numFmtId="0" fontId="0" fillId="5" borderId="9" xfId="0" applyFont="1" applyFill="1" applyBorder="1" applyAlignment="1" applyProtection="1">
      <alignment vertical="center"/>
      <protection locked="0"/>
    </xf>
    <xf numFmtId="4" fontId="3" fillId="5" borderId="9" xfId="0" applyNumberFormat="1" applyFont="1" applyFill="1" applyBorder="1" applyAlignment="1" applyProtection="1">
      <alignment vertical="center"/>
    </xf>
    <xf numFmtId="0" fontId="0" fillId="5" borderId="26" xfId="0" applyFont="1" applyFill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0" fillId="0" borderId="3" xfId="0" applyFont="1" applyBorder="1" applyAlignment="1">
      <alignment vertical="center"/>
    </xf>
    <xf numFmtId="0" fontId="2" fillId="5" borderId="0" xfId="0" applyFont="1" applyFill="1" applyBorder="1" applyAlignment="1" applyProtection="1">
      <alignment horizontal="left" vertical="center"/>
    </xf>
    <xf numFmtId="0" fontId="0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horizontal="right" vertical="center"/>
    </xf>
    <xf numFmtId="0" fontId="0" fillId="5" borderId="5" xfId="0" applyFont="1" applyFill="1" applyBorder="1" applyAlignment="1" applyProtection="1">
      <alignment vertical="center"/>
    </xf>
    <xf numFmtId="0" fontId="27" fillId="0" borderId="0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23" xfId="0" applyFont="1" applyBorder="1" applyAlignment="1" applyProtection="1">
      <alignment horizontal="left" vertical="center"/>
    </xf>
    <xf numFmtId="0" fontId="5" fillId="0" borderId="23" xfId="0" applyFont="1" applyBorder="1" applyAlignment="1" applyProtection="1">
      <alignment vertical="center"/>
    </xf>
    <xf numFmtId="0" fontId="5" fillId="0" borderId="23" xfId="0" applyFont="1" applyBorder="1" applyAlignment="1" applyProtection="1">
      <alignment vertical="center"/>
      <protection locked="0"/>
    </xf>
    <xf numFmtId="4" fontId="5" fillId="0" borderId="23" xfId="0" applyNumberFormat="1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23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vertical="center"/>
    </xf>
    <xf numFmtId="0" fontId="6" fillId="0" borderId="23" xfId="0" applyFont="1" applyBorder="1" applyAlignment="1" applyProtection="1">
      <alignment vertical="center"/>
      <protection locked="0"/>
    </xf>
    <xf numFmtId="4" fontId="6" fillId="0" borderId="23" xfId="0" applyNumberFormat="1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center" vertical="center" wrapText="1"/>
    </xf>
    <xf numFmtId="0" fontId="2" fillId="5" borderId="19" xfId="0" applyFont="1" applyFill="1" applyBorder="1" applyAlignment="1" applyProtection="1">
      <alignment horizontal="center" vertical="center" wrapText="1"/>
    </xf>
    <xf numFmtId="0" fontId="2" fillId="5" borderId="20" xfId="0" applyFont="1" applyFill="1" applyBorder="1" applyAlignment="1" applyProtection="1">
      <alignment horizontal="center" vertical="center" wrapText="1"/>
    </xf>
    <xf numFmtId="0" fontId="28" fillId="5" borderId="20" xfId="0" applyFont="1" applyFill="1" applyBorder="1" applyAlignment="1" applyProtection="1">
      <alignment horizontal="center" vertical="center" wrapText="1"/>
      <protection locked="0"/>
    </xf>
    <xf numFmtId="0" fontId="2" fillId="5" borderId="21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" fontId="21" fillId="0" borderId="0" xfId="0" applyNumberFormat="1" applyFont="1" applyAlignment="1" applyProtection="1"/>
    <xf numFmtId="166" fontId="29" fillId="0" borderId="15" xfId="0" applyNumberFormat="1" applyFont="1" applyBorder="1" applyAlignment="1" applyProtection="1"/>
    <xf numFmtId="166" fontId="29" fillId="0" borderId="16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7" fillId="0" borderId="4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5" fillId="0" borderId="0" xfId="0" applyNumberFormat="1" applyFont="1" applyAlignment="1" applyProtection="1"/>
    <xf numFmtId="0" fontId="7" fillId="0" borderId="4" xfId="0" applyFont="1" applyBorder="1" applyAlignment="1"/>
    <xf numFmtId="0" fontId="7" fillId="0" borderId="17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8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7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4" fontId="6" fillId="0" borderId="0" xfId="0" applyNumberFormat="1" applyFont="1" applyBorder="1" applyAlignment="1" applyProtection="1"/>
    <xf numFmtId="0" fontId="0" fillId="0" borderId="27" xfId="0" applyFont="1" applyBorder="1" applyAlignment="1" applyProtection="1">
      <alignment horizontal="center" vertical="center"/>
    </xf>
    <xf numFmtId="49" fontId="0" fillId="0" borderId="27" xfId="0" applyNumberFormat="1" applyFont="1" applyBorder="1" applyAlignment="1" applyProtection="1">
      <alignment horizontal="left" vertical="center" wrapText="1"/>
    </xf>
    <xf numFmtId="0" fontId="0" fillId="0" borderId="27" xfId="0" applyFont="1" applyBorder="1" applyAlignment="1" applyProtection="1">
      <alignment horizontal="left" vertical="center" wrapText="1"/>
    </xf>
    <xf numFmtId="0" fontId="0" fillId="0" borderId="27" xfId="0" applyFont="1" applyBorder="1" applyAlignment="1" applyProtection="1">
      <alignment horizontal="center" vertical="center" wrapText="1"/>
    </xf>
    <xf numFmtId="167" fontId="0" fillId="0" borderId="27" xfId="0" applyNumberFormat="1" applyFont="1" applyBorder="1" applyAlignment="1" applyProtection="1">
      <alignment vertical="center"/>
    </xf>
    <xf numFmtId="4" fontId="0" fillId="3" borderId="27" xfId="0" applyNumberFormat="1" applyFont="1" applyFill="1" applyBorder="1" applyAlignment="1" applyProtection="1">
      <alignment vertical="center"/>
      <protection locked="0"/>
    </xf>
    <xf numFmtId="4" fontId="0" fillId="0" borderId="27" xfId="0" applyNumberFormat="1" applyFont="1" applyBorder="1" applyAlignment="1" applyProtection="1">
      <alignment vertical="center"/>
    </xf>
    <xf numFmtId="0" fontId="1" fillId="3" borderId="27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166" fontId="1" fillId="0" borderId="0" xfId="0" applyNumberFormat="1" applyFont="1" applyBorder="1" applyAlignment="1" applyProtection="1">
      <alignment vertical="center"/>
    </xf>
    <xf numFmtId="166" fontId="1" fillId="0" borderId="18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8" fillId="0" borderId="4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31" fillId="0" borderId="0" xfId="0" applyFont="1" applyAlignment="1" applyProtection="1">
      <alignment horizontal="left" vertical="center"/>
    </xf>
    <xf numFmtId="0" fontId="32" fillId="0" borderId="0" xfId="0" applyFont="1" applyAlignment="1" applyProtection="1">
      <alignment horizontal="left" vertical="center"/>
    </xf>
    <xf numFmtId="0" fontId="32" fillId="0" borderId="0" xfId="0" applyFont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4" xfId="0" applyFont="1" applyBorder="1" applyAlignment="1">
      <alignment vertical="center"/>
    </xf>
    <xf numFmtId="0" fontId="8" fillId="0" borderId="17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8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7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8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31" fillId="0" borderId="0" xfId="0" applyFont="1" applyBorder="1" applyAlignment="1" applyProtection="1">
      <alignment horizontal="left" vertical="center"/>
    </xf>
    <xf numFmtId="0" fontId="33" fillId="0" borderId="0" xfId="0" applyFont="1" applyBorder="1" applyAlignment="1" applyProtection="1">
      <alignment horizontal="left" vertical="center"/>
    </xf>
    <xf numFmtId="0" fontId="33" fillId="0" borderId="0" xfId="0" applyFont="1" applyBorder="1" applyAlignment="1" applyProtection="1">
      <alignment horizontal="left" vertical="center" wrapText="1"/>
    </xf>
    <xf numFmtId="167" fontId="10" fillId="0" borderId="0" xfId="0" applyNumberFormat="1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7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8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 wrapText="1"/>
    </xf>
    <xf numFmtId="167" fontId="9" fillId="0" borderId="0" xfId="0" applyNumberFormat="1" applyFont="1" applyBorder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7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8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4" fillId="0" borderId="27" xfId="0" applyFont="1" applyBorder="1" applyAlignment="1" applyProtection="1">
      <alignment horizontal="center" vertical="center"/>
    </xf>
    <xf numFmtId="49" fontId="34" fillId="0" borderId="27" xfId="0" applyNumberFormat="1" applyFont="1" applyBorder="1" applyAlignment="1" applyProtection="1">
      <alignment horizontal="left" vertical="center" wrapText="1"/>
    </xf>
    <xf numFmtId="0" fontId="34" fillId="0" borderId="27" xfId="0" applyFont="1" applyBorder="1" applyAlignment="1" applyProtection="1">
      <alignment horizontal="left" vertical="center" wrapText="1"/>
    </xf>
    <xf numFmtId="0" fontId="34" fillId="0" borderId="27" xfId="0" applyFont="1" applyBorder="1" applyAlignment="1" applyProtection="1">
      <alignment horizontal="center" vertical="center" wrapText="1"/>
    </xf>
    <xf numFmtId="167" fontId="34" fillId="0" borderId="27" xfId="0" applyNumberFormat="1" applyFont="1" applyBorder="1" applyAlignment="1" applyProtection="1">
      <alignment vertical="center"/>
    </xf>
    <xf numFmtId="4" fontId="34" fillId="3" borderId="27" xfId="0" applyNumberFormat="1" applyFont="1" applyFill="1" applyBorder="1" applyAlignment="1" applyProtection="1">
      <alignment vertical="center"/>
      <protection locked="0"/>
    </xf>
    <xf numFmtId="4" fontId="34" fillId="0" borderId="27" xfId="0" applyNumberFormat="1" applyFont="1" applyBorder="1" applyAlignment="1" applyProtection="1">
      <alignment vertical="center"/>
    </xf>
    <xf numFmtId="0" fontId="34" fillId="0" borderId="4" xfId="0" applyFont="1" applyBorder="1" applyAlignment="1">
      <alignment vertical="center"/>
    </xf>
    <xf numFmtId="0" fontId="34" fillId="3" borderId="27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33" fillId="0" borderId="0" xfId="0" applyFont="1" applyAlignment="1" applyProtection="1">
      <alignment horizontal="left" vertical="center"/>
    </xf>
    <xf numFmtId="0" fontId="33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167" fontId="0" fillId="3" borderId="27" xfId="0" applyNumberFormat="1" applyFont="1" applyFill="1" applyBorder="1" applyAlignment="1" applyProtection="1">
      <alignment vertical="center"/>
      <protection locked="0"/>
    </xf>
    <xf numFmtId="0" fontId="1" fillId="0" borderId="23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vertical="center"/>
    </xf>
    <xf numFmtId="166" fontId="1" fillId="0" borderId="23" xfId="0" applyNumberFormat="1" applyFont="1" applyBorder="1" applyAlignment="1" applyProtection="1">
      <alignment vertical="center"/>
    </xf>
    <xf numFmtId="166" fontId="1" fillId="0" borderId="24" xfId="0" applyNumberFormat="1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9" fillId="0" borderId="23" xfId="0" applyFont="1" applyBorder="1" applyAlignment="1" applyProtection="1">
      <alignment vertical="center"/>
    </xf>
    <xf numFmtId="0" fontId="9" fillId="0" borderId="2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4" fontId="5" fillId="0" borderId="0" xfId="0" applyNumberFormat="1" applyFont="1" applyBorder="1" applyAlignment="1" applyProtection="1"/>
    <xf numFmtId="0" fontId="35" fillId="2" borderId="0" xfId="1" applyFill="1" applyAlignment="1" applyProtection="1"/>
    <xf numFmtId="0" fontId="36" fillId="0" borderId="0" xfId="1" applyFont="1" applyAlignment="1" applyProtection="1">
      <alignment horizontal="center" vertical="center"/>
    </xf>
    <xf numFmtId="0" fontId="37" fillId="2" borderId="0" xfId="0" applyFont="1" applyFill="1" applyAlignment="1">
      <alignment horizontal="left" vertical="center"/>
    </xf>
    <xf numFmtId="0" fontId="38" fillId="2" borderId="0" xfId="0" applyFont="1" applyFill="1" applyAlignment="1">
      <alignment vertical="center"/>
    </xf>
    <xf numFmtId="0" fontId="39" fillId="2" borderId="0" xfId="1" applyFont="1" applyFill="1" applyAlignment="1" applyProtection="1">
      <alignment vertical="center"/>
    </xf>
    <xf numFmtId="0" fontId="12" fillId="2" borderId="0" xfId="0" applyFont="1" applyFill="1" applyAlignment="1" applyProtection="1">
      <alignment horizontal="left" vertical="center"/>
    </xf>
    <xf numFmtId="0" fontId="38" fillId="2" borderId="0" xfId="0" applyFont="1" applyFill="1" applyAlignment="1" applyProtection="1">
      <alignment vertical="center"/>
    </xf>
    <xf numFmtId="0" fontId="37" fillId="2" borderId="0" xfId="0" applyFont="1" applyFill="1" applyAlignment="1" applyProtection="1">
      <alignment horizontal="left" vertical="center"/>
    </xf>
    <xf numFmtId="0" fontId="38" fillId="2" borderId="0" xfId="0" applyFont="1" applyFill="1" applyAlignment="1" applyProtection="1">
      <alignment vertical="center"/>
      <protection locked="0"/>
    </xf>
    <xf numFmtId="0" fontId="40" fillId="0" borderId="0" xfId="2" applyAlignment="1">
      <alignment vertical="top"/>
      <protection locked="0"/>
    </xf>
    <xf numFmtId="0" fontId="41" fillId="0" borderId="28" xfId="2" applyFont="1" applyBorder="1" applyAlignment="1">
      <alignment vertical="center" wrapText="1"/>
      <protection locked="0"/>
    </xf>
    <xf numFmtId="0" fontId="41" fillId="0" borderId="29" xfId="2" applyFont="1" applyBorder="1" applyAlignment="1">
      <alignment vertical="center" wrapText="1"/>
      <protection locked="0"/>
    </xf>
    <xf numFmtId="0" fontId="41" fillId="0" borderId="30" xfId="2" applyFont="1" applyBorder="1" applyAlignment="1">
      <alignment vertical="center" wrapText="1"/>
      <protection locked="0"/>
    </xf>
    <xf numFmtId="0" fontId="41" fillId="0" borderId="31" xfId="2" applyFont="1" applyBorder="1" applyAlignment="1">
      <alignment horizontal="center" vertical="center" wrapText="1"/>
      <protection locked="0"/>
    </xf>
    <xf numFmtId="0" fontId="41" fillId="0" borderId="32" xfId="2" applyFont="1" applyBorder="1" applyAlignment="1">
      <alignment horizontal="center" vertical="center" wrapText="1"/>
      <protection locked="0"/>
    </xf>
    <xf numFmtId="0" fontId="40" fillId="0" borderId="0" xfId="2" applyAlignment="1">
      <alignment horizontal="center" vertical="center"/>
      <protection locked="0"/>
    </xf>
    <xf numFmtId="0" fontId="41" fillId="0" borderId="31" xfId="2" applyFont="1" applyBorder="1" applyAlignment="1">
      <alignment vertical="center" wrapText="1"/>
      <protection locked="0"/>
    </xf>
    <xf numFmtId="0" fontId="41" fillId="0" borderId="32" xfId="2" applyFont="1" applyBorder="1" applyAlignment="1">
      <alignment vertical="center" wrapText="1"/>
      <protection locked="0"/>
    </xf>
    <xf numFmtId="0" fontId="43" fillId="0" borderId="0" xfId="2" applyFont="1" applyBorder="1" applyAlignment="1">
      <alignment horizontal="left" vertical="center" wrapText="1"/>
      <protection locked="0"/>
    </xf>
    <xf numFmtId="0" fontId="44" fillId="0" borderId="31" xfId="2" applyFont="1" applyBorder="1" applyAlignment="1">
      <alignment vertical="center" wrapText="1"/>
      <protection locked="0"/>
    </xf>
    <xf numFmtId="0" fontId="44" fillId="0" borderId="0" xfId="2" applyFont="1" applyBorder="1" applyAlignment="1">
      <alignment horizontal="left" vertical="center" wrapText="1"/>
      <protection locked="0"/>
    </xf>
    <xf numFmtId="0" fontId="44" fillId="0" borderId="0" xfId="2" applyFont="1" applyBorder="1" applyAlignment="1">
      <alignment vertical="center" wrapText="1"/>
      <protection locked="0"/>
    </xf>
    <xf numFmtId="0" fontId="44" fillId="0" borderId="0" xfId="2" applyFont="1" applyBorder="1" applyAlignment="1">
      <alignment vertical="center"/>
      <protection locked="0"/>
    </xf>
    <xf numFmtId="0" fontId="44" fillId="0" borderId="0" xfId="2" applyFont="1" applyBorder="1" applyAlignment="1">
      <alignment horizontal="left" vertical="center"/>
      <protection locked="0"/>
    </xf>
    <xf numFmtId="49" fontId="44" fillId="0" borderId="0" xfId="2" applyNumberFormat="1" applyFont="1" applyBorder="1" applyAlignment="1">
      <alignment vertical="center" wrapText="1"/>
      <protection locked="0"/>
    </xf>
    <xf numFmtId="0" fontId="41" fillId="0" borderId="34" xfId="2" applyFont="1" applyBorder="1" applyAlignment="1">
      <alignment vertical="center" wrapText="1"/>
      <protection locked="0"/>
    </xf>
    <xf numFmtId="0" fontId="47" fillId="0" borderId="33" xfId="2" applyFont="1" applyBorder="1" applyAlignment="1">
      <alignment vertical="center" wrapText="1"/>
      <protection locked="0"/>
    </xf>
    <xf numFmtId="0" fontId="41" fillId="0" borderId="35" xfId="2" applyFont="1" applyBorder="1" applyAlignment="1">
      <alignment vertical="center" wrapText="1"/>
      <protection locked="0"/>
    </xf>
    <xf numFmtId="0" fontId="41" fillId="0" borderId="0" xfId="2" applyFont="1" applyBorder="1" applyAlignment="1">
      <alignment vertical="top"/>
      <protection locked="0"/>
    </xf>
    <xf numFmtId="0" fontId="41" fillId="0" borderId="0" xfId="2" applyFont="1" applyAlignment="1">
      <alignment vertical="top"/>
      <protection locked="0"/>
    </xf>
    <xf numFmtId="0" fontId="41" fillId="0" borderId="28" xfId="2" applyFont="1" applyBorder="1" applyAlignment="1">
      <alignment horizontal="left" vertical="center"/>
      <protection locked="0"/>
    </xf>
    <xf numFmtId="0" fontId="41" fillId="0" borderId="29" xfId="2" applyFont="1" applyBorder="1" applyAlignment="1">
      <alignment horizontal="left" vertical="center"/>
      <protection locked="0"/>
    </xf>
    <xf numFmtId="0" fontId="41" fillId="0" borderId="30" xfId="2" applyFont="1" applyBorder="1" applyAlignment="1">
      <alignment horizontal="left" vertical="center"/>
      <protection locked="0"/>
    </xf>
    <xf numFmtId="0" fontId="41" fillId="0" borderId="31" xfId="2" applyFont="1" applyBorder="1" applyAlignment="1">
      <alignment horizontal="left" vertical="center"/>
      <protection locked="0"/>
    </xf>
    <xf numFmtId="0" fontId="41" fillId="0" borderId="32" xfId="2" applyFont="1" applyBorder="1" applyAlignment="1">
      <alignment horizontal="left" vertical="center"/>
      <protection locked="0"/>
    </xf>
    <xf numFmtId="0" fontId="43" fillId="0" borderId="0" xfId="2" applyFont="1" applyBorder="1" applyAlignment="1">
      <alignment horizontal="left" vertical="center"/>
      <protection locked="0"/>
    </xf>
    <xf numFmtId="0" fontId="48" fillId="0" borderId="0" xfId="2" applyFont="1" applyAlignment="1">
      <alignment horizontal="left" vertical="center"/>
      <protection locked="0"/>
    </xf>
    <xf numFmtId="0" fontId="43" fillId="0" borderId="33" xfId="2" applyFont="1" applyBorder="1" applyAlignment="1">
      <alignment horizontal="left" vertical="center"/>
      <protection locked="0"/>
    </xf>
    <xf numFmtId="0" fontId="43" fillId="0" borderId="33" xfId="2" applyFont="1" applyBorder="1" applyAlignment="1">
      <alignment horizontal="center" vertical="center"/>
      <protection locked="0"/>
    </xf>
    <xf numFmtId="0" fontId="48" fillId="0" borderId="33" xfId="2" applyFont="1" applyBorder="1" applyAlignment="1">
      <alignment horizontal="left" vertical="center"/>
      <protection locked="0"/>
    </xf>
    <xf numFmtId="0" fontId="46" fillId="0" borderId="0" xfId="2" applyFont="1" applyBorder="1" applyAlignment="1">
      <alignment horizontal="left" vertical="center"/>
      <protection locked="0"/>
    </xf>
    <xf numFmtId="0" fontId="44" fillId="0" borderId="0" xfId="2" applyFont="1" applyAlignment="1">
      <alignment horizontal="left" vertical="center"/>
      <protection locked="0"/>
    </xf>
    <xf numFmtId="0" fontId="44" fillId="0" borderId="0" xfId="2" applyFont="1" applyBorder="1" applyAlignment="1">
      <alignment horizontal="center" vertical="center"/>
      <protection locked="0"/>
    </xf>
    <xf numFmtId="0" fontId="44" fillId="0" borderId="31" xfId="2" applyFont="1" applyBorder="1" applyAlignment="1">
      <alignment horizontal="left" vertical="center"/>
      <protection locked="0"/>
    </xf>
    <xf numFmtId="0" fontId="44" fillId="0" borderId="0" xfId="2" applyFont="1" applyFill="1" applyBorder="1" applyAlignment="1">
      <alignment horizontal="left" vertical="center"/>
      <protection locked="0"/>
    </xf>
    <xf numFmtId="0" fontId="44" fillId="0" borderId="0" xfId="2" applyFont="1" applyFill="1" applyBorder="1" applyAlignment="1">
      <alignment horizontal="center" vertical="center"/>
      <protection locked="0"/>
    </xf>
    <xf numFmtId="0" fontId="41" fillId="0" borderId="34" xfId="2" applyFont="1" applyBorder="1" applyAlignment="1">
      <alignment horizontal="left" vertical="center"/>
      <protection locked="0"/>
    </xf>
    <xf numFmtId="0" fontId="47" fillId="0" borderId="33" xfId="2" applyFont="1" applyBorder="1" applyAlignment="1">
      <alignment horizontal="left" vertical="center"/>
      <protection locked="0"/>
    </xf>
    <xf numFmtId="0" fontId="41" fillId="0" borderId="35" xfId="2" applyFont="1" applyBorder="1" applyAlignment="1">
      <alignment horizontal="left" vertical="center"/>
      <protection locked="0"/>
    </xf>
    <xf numFmtId="0" fontId="41" fillId="0" borderId="0" xfId="2" applyFont="1" applyBorder="1" applyAlignment="1">
      <alignment horizontal="left" vertical="center"/>
      <protection locked="0"/>
    </xf>
    <xf numFmtId="0" fontId="47" fillId="0" borderId="0" xfId="2" applyFont="1" applyBorder="1" applyAlignment="1">
      <alignment horizontal="left" vertical="center"/>
      <protection locked="0"/>
    </xf>
    <xf numFmtId="0" fontId="48" fillId="0" borderId="0" xfId="2" applyFont="1" applyBorder="1" applyAlignment="1">
      <alignment horizontal="left" vertical="center"/>
      <protection locked="0"/>
    </xf>
    <xf numFmtId="0" fontId="44" fillId="0" borderId="33" xfId="2" applyFont="1" applyBorder="1" applyAlignment="1">
      <alignment horizontal="left" vertical="center"/>
      <protection locked="0"/>
    </xf>
    <xf numFmtId="0" fontId="41" fillId="0" borderId="0" xfId="2" applyFont="1" applyBorder="1" applyAlignment="1">
      <alignment horizontal="left" vertical="center" wrapText="1"/>
      <protection locked="0"/>
    </xf>
    <xf numFmtId="0" fontId="44" fillId="0" borderId="0" xfId="2" applyFont="1" applyBorder="1" applyAlignment="1">
      <alignment horizontal="center" vertical="center" wrapText="1"/>
      <protection locked="0"/>
    </xf>
    <xf numFmtId="0" fontId="41" fillId="0" borderId="28" xfId="2" applyFont="1" applyBorder="1" applyAlignment="1">
      <alignment horizontal="left" vertical="center" wrapText="1"/>
      <protection locked="0"/>
    </xf>
    <xf numFmtId="0" fontId="41" fillId="0" borderId="29" xfId="2" applyFont="1" applyBorder="1" applyAlignment="1">
      <alignment horizontal="left" vertical="center" wrapText="1"/>
      <protection locked="0"/>
    </xf>
    <xf numFmtId="0" fontId="41" fillId="0" borderId="30" xfId="2" applyFont="1" applyBorder="1" applyAlignment="1">
      <alignment horizontal="left" vertical="center" wrapText="1"/>
      <protection locked="0"/>
    </xf>
    <xf numFmtId="0" fontId="41" fillId="0" borderId="31" xfId="2" applyFont="1" applyBorder="1" applyAlignment="1">
      <alignment horizontal="left" vertical="center" wrapText="1"/>
      <protection locked="0"/>
    </xf>
    <xf numFmtId="0" fontId="41" fillId="0" borderId="32" xfId="2" applyFont="1" applyBorder="1" applyAlignment="1">
      <alignment horizontal="left" vertical="center" wrapText="1"/>
      <protection locked="0"/>
    </xf>
    <xf numFmtId="0" fontId="48" fillId="0" borderId="31" xfId="2" applyFont="1" applyBorder="1" applyAlignment="1">
      <alignment horizontal="left" vertical="center" wrapText="1"/>
      <protection locked="0"/>
    </xf>
    <xf numFmtId="0" fontId="48" fillId="0" borderId="32" xfId="2" applyFont="1" applyBorder="1" applyAlignment="1">
      <alignment horizontal="left" vertical="center" wrapText="1"/>
      <protection locked="0"/>
    </xf>
    <xf numFmtId="0" fontId="44" fillId="0" borderId="31" xfId="2" applyFont="1" applyBorder="1" applyAlignment="1">
      <alignment horizontal="left" vertical="center" wrapText="1"/>
      <protection locked="0"/>
    </xf>
    <xf numFmtId="0" fontId="44" fillId="0" borderId="32" xfId="2" applyFont="1" applyBorder="1" applyAlignment="1">
      <alignment horizontal="left" vertical="center" wrapText="1"/>
      <protection locked="0"/>
    </xf>
    <xf numFmtId="0" fontId="44" fillId="0" borderId="32" xfId="2" applyFont="1" applyBorder="1" applyAlignment="1">
      <alignment horizontal="left" vertical="center"/>
      <protection locked="0"/>
    </xf>
    <xf numFmtId="0" fontId="44" fillId="0" borderId="34" xfId="2" applyFont="1" applyBorder="1" applyAlignment="1">
      <alignment horizontal="left" vertical="center" wrapText="1"/>
      <protection locked="0"/>
    </xf>
    <xf numFmtId="0" fontId="44" fillId="0" borderId="33" xfId="2" applyFont="1" applyBorder="1" applyAlignment="1">
      <alignment horizontal="left" vertical="center" wrapText="1"/>
      <protection locked="0"/>
    </xf>
    <xf numFmtId="0" fontId="44" fillId="0" borderId="35" xfId="2" applyFont="1" applyBorder="1" applyAlignment="1">
      <alignment horizontal="left" vertical="center" wrapText="1"/>
      <protection locked="0"/>
    </xf>
    <xf numFmtId="0" fontId="44" fillId="0" borderId="0" xfId="2" applyFont="1" applyBorder="1" applyAlignment="1">
      <alignment horizontal="left" vertical="top"/>
      <protection locked="0"/>
    </xf>
    <xf numFmtId="0" fontId="44" fillId="0" borderId="0" xfId="2" applyFont="1" applyBorder="1" applyAlignment="1">
      <alignment horizontal="center" vertical="top"/>
      <protection locked="0"/>
    </xf>
    <xf numFmtId="0" fontId="44" fillId="0" borderId="34" xfId="2" applyFont="1" applyBorder="1" applyAlignment="1">
      <alignment horizontal="left" vertical="center"/>
      <protection locked="0"/>
    </xf>
    <xf numFmtId="0" fontId="44" fillId="0" borderId="35" xfId="2" applyFont="1" applyBorder="1" applyAlignment="1">
      <alignment horizontal="left" vertical="center"/>
      <protection locked="0"/>
    </xf>
    <xf numFmtId="0" fontId="48" fillId="0" borderId="0" xfId="2" applyFont="1" applyAlignment="1">
      <alignment vertical="center"/>
      <protection locked="0"/>
    </xf>
    <xf numFmtId="0" fontId="43" fillId="0" borderId="0" xfId="2" applyFont="1" applyBorder="1" applyAlignment="1">
      <alignment vertical="center"/>
      <protection locked="0"/>
    </xf>
    <xf numFmtId="0" fontId="48" fillId="0" borderId="33" xfId="2" applyFont="1" applyBorder="1" applyAlignment="1">
      <alignment vertical="center"/>
      <protection locked="0"/>
    </xf>
    <xf numFmtId="0" fontId="43" fillId="0" borderId="33" xfId="2" applyFont="1" applyBorder="1" applyAlignment="1">
      <alignment vertical="center"/>
      <protection locked="0"/>
    </xf>
    <xf numFmtId="0" fontId="40" fillId="0" borderId="0" xfId="2" applyBorder="1" applyAlignment="1">
      <alignment vertical="top"/>
      <protection locked="0"/>
    </xf>
    <xf numFmtId="49" fontId="44" fillId="0" borderId="0" xfId="2" applyNumberFormat="1" applyFont="1" applyBorder="1" applyAlignment="1">
      <alignment horizontal="left" vertical="center"/>
      <protection locked="0"/>
    </xf>
    <xf numFmtId="0" fontId="40" fillId="0" borderId="33" xfId="2" applyBorder="1" applyAlignment="1">
      <alignment vertical="top"/>
      <protection locked="0"/>
    </xf>
    <xf numFmtId="0" fontId="43" fillId="0" borderId="33" xfId="2" applyFont="1" applyBorder="1" applyAlignment="1">
      <alignment horizontal="left"/>
      <protection locked="0"/>
    </xf>
    <xf numFmtId="0" fontId="48" fillId="0" borderId="33" xfId="2" applyFont="1" applyBorder="1" applyAlignment="1">
      <protection locked="0"/>
    </xf>
    <xf numFmtId="0" fontId="41" fillId="0" borderId="31" xfId="2" applyFont="1" applyBorder="1" applyAlignment="1">
      <alignment vertical="top"/>
      <protection locked="0"/>
    </xf>
    <xf numFmtId="0" fontId="41" fillId="0" borderId="32" xfId="2" applyFont="1" applyBorder="1" applyAlignment="1">
      <alignment vertical="top"/>
      <protection locked="0"/>
    </xf>
    <xf numFmtId="0" fontId="41" fillId="0" borderId="0" xfId="2" applyFont="1" applyBorder="1" applyAlignment="1">
      <alignment horizontal="center" vertical="center"/>
      <protection locked="0"/>
    </xf>
    <xf numFmtId="0" fontId="41" fillId="0" borderId="0" xfId="2" applyFont="1" applyBorder="1" applyAlignment="1">
      <alignment horizontal="left" vertical="top"/>
      <protection locked="0"/>
    </xf>
    <xf numFmtId="0" fontId="41" fillId="0" borderId="34" xfId="2" applyFont="1" applyBorder="1" applyAlignment="1">
      <alignment vertical="top"/>
      <protection locked="0"/>
    </xf>
    <xf numFmtId="0" fontId="41" fillId="0" borderId="33" xfId="2" applyFont="1" applyBorder="1" applyAlignment="1">
      <alignment vertical="top"/>
      <protection locked="0"/>
    </xf>
    <xf numFmtId="0" fontId="41" fillId="0" borderId="35" xfId="2" applyFont="1" applyBorder="1" applyAlignment="1">
      <alignment vertical="top"/>
      <protection locked="0"/>
    </xf>
    <xf numFmtId="0" fontId="17" fillId="0" borderId="0" xfId="0" applyFont="1" applyAlignment="1">
      <alignment horizontal="left" vertical="top" wrapText="1"/>
    </xf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Border="1" applyProtection="1"/>
    <xf numFmtId="0" fontId="3" fillId="0" borderId="0" xfId="0" applyFont="1" applyBorder="1" applyAlignment="1" applyProtection="1">
      <alignment horizontal="left" vertical="top" wrapText="1"/>
    </xf>
    <xf numFmtId="49" fontId="2" fillId="3" borderId="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 wrapText="1"/>
    </xf>
    <xf numFmtId="4" fontId="18" fillId="0" borderId="7" xfId="0" applyNumberFormat="1" applyFont="1" applyBorder="1" applyAlignment="1" applyProtection="1">
      <alignment vertical="center"/>
    </xf>
    <xf numFmtId="0" fontId="0" fillId="0" borderId="7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0" fontId="2" fillId="5" borderId="8" xfId="0" applyFont="1" applyFill="1" applyBorder="1" applyAlignment="1" applyProtection="1">
      <alignment horizontal="center" vertical="center"/>
    </xf>
    <xf numFmtId="0" fontId="0" fillId="5" borderId="9" xfId="0" applyFont="1" applyFill="1" applyBorder="1" applyAlignment="1" applyProtection="1">
      <alignment vertical="center"/>
    </xf>
    <xf numFmtId="0" fontId="2" fillId="5" borderId="9" xfId="0" applyFont="1" applyFill="1" applyBorder="1" applyAlignment="1" applyProtection="1">
      <alignment horizontal="center" vertical="center"/>
    </xf>
    <xf numFmtId="0" fontId="2" fillId="5" borderId="9" xfId="0" applyFont="1" applyFill="1" applyBorder="1" applyAlignment="1" applyProtection="1">
      <alignment horizontal="right" vertical="center"/>
    </xf>
    <xf numFmtId="0" fontId="3" fillId="4" borderId="9" xfId="0" applyFont="1" applyFill="1" applyBorder="1" applyAlignment="1" applyProtection="1">
      <alignment horizontal="left" vertical="center"/>
    </xf>
    <xf numFmtId="0" fontId="0" fillId="4" borderId="9" xfId="0" applyFont="1" applyFill="1" applyBorder="1" applyAlignment="1" applyProtection="1">
      <alignment vertical="center"/>
    </xf>
    <xf numFmtId="4" fontId="3" fillId="4" borderId="9" xfId="0" applyNumberFormat="1" applyFont="1" applyFill="1" applyBorder="1" applyAlignment="1" applyProtection="1">
      <alignment vertical="center"/>
    </xf>
    <xf numFmtId="0" fontId="0" fillId="4" borderId="10" xfId="0" applyFont="1" applyFill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 wrapText="1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7" xfId="0" applyFont="1" applyBorder="1" applyAlignment="1" applyProtection="1">
      <alignment vertical="center"/>
    </xf>
    <xf numFmtId="0" fontId="16" fillId="0" borderId="0" xfId="0" applyFont="1" applyAlignment="1" applyProtection="1">
      <alignment horizontal="left" vertical="center" wrapText="1"/>
    </xf>
    <xf numFmtId="0" fontId="39" fillId="2" borderId="0" xfId="1" applyFont="1" applyFill="1" applyAlignment="1" applyProtection="1">
      <alignment vertical="center"/>
    </xf>
    <xf numFmtId="0" fontId="16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center" wrapText="1"/>
    </xf>
    <xf numFmtId="0" fontId="44" fillId="0" borderId="0" xfId="2" applyFont="1" applyBorder="1" applyAlignment="1">
      <alignment horizontal="left" vertical="center" wrapText="1"/>
      <protection locked="0"/>
    </xf>
    <xf numFmtId="0" fontId="42" fillId="0" borderId="0" xfId="2" applyFont="1" applyBorder="1" applyAlignment="1">
      <alignment horizontal="center" vertical="center" wrapText="1"/>
      <protection locked="0"/>
    </xf>
    <xf numFmtId="0" fontId="43" fillId="0" borderId="33" xfId="2" applyFont="1" applyBorder="1" applyAlignment="1">
      <alignment horizontal="left" wrapText="1"/>
      <protection locked="0"/>
    </xf>
    <xf numFmtId="0" fontId="42" fillId="0" borderId="0" xfId="2" applyFont="1" applyBorder="1" applyAlignment="1">
      <alignment horizontal="center" vertical="center"/>
      <protection locked="0"/>
    </xf>
    <xf numFmtId="49" fontId="44" fillId="0" borderId="0" xfId="2" applyNumberFormat="1" applyFont="1" applyBorder="1" applyAlignment="1">
      <alignment horizontal="left" vertical="center" wrapText="1"/>
      <protection locked="0"/>
    </xf>
    <xf numFmtId="0" fontId="44" fillId="0" borderId="0" xfId="2" applyFont="1" applyBorder="1" applyAlignment="1">
      <alignment horizontal="left" vertical="top"/>
      <protection locked="0"/>
    </xf>
    <xf numFmtId="0" fontId="43" fillId="0" borderId="33" xfId="2" applyFont="1" applyBorder="1" applyAlignment="1">
      <alignment horizontal="left"/>
      <protection locked="0"/>
    </xf>
    <xf numFmtId="0" fontId="44" fillId="0" borderId="0" xfId="2" applyFont="1" applyBorder="1" applyAlignment="1">
      <alignment horizontal="left" vertical="center"/>
      <protection locked="0"/>
    </xf>
  </cellXfs>
  <cellStyles count="3">
    <cellStyle name="Hypertextový odkaz" xfId="1" builtinId="8"/>
    <cellStyle name="normální" xfId="0" builtinId="0" customBuiltin="1"/>
    <cellStyle name="normální 2" xfId="2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02886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693D7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C8395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71A39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3398A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266700</xdr:colOff>
      <xdr:row>1</xdr:row>
      <xdr:rowOff>0</xdr:rowOff>
    </xdr:to>
    <xdr:pic>
      <xdr:nvPicPr>
        <xdr:cNvPr id="2" name="rad02886.tmp" descr="C:\KROSplusData\System\Temp\rad02886.tmp">
          <a:hlinkClick xmlns:r="http://schemas.openxmlformats.org/officeDocument/2006/relationships" r:id="rId1" tooltip="http://www.pro-rozpocty.cz/software-a-data/kros-4-ocenovani-a-rizeni-stavebni-vyroby/"/>
        </xdr:cNvPr>
        <xdr:cNvPicPr>
          <a:picLocks/>
        </xdr:cNvPicPr>
      </xdr:nvPicPr>
      <xdr:blipFill>
        <a:blip xmlns:r="http://schemas.openxmlformats.org/officeDocument/2006/relationships" r:embed="rId2" r:link="rId3" cstate="print"/>
        <a:stretch>
          <a:fillRect/>
        </a:stretch>
      </xdr:blipFill>
      <xdr:spPr>
        <a:xfrm>
          <a:off x="0" y="0"/>
          <a:ext cx="266700" cy="266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274320</xdr:colOff>
      <xdr:row>1</xdr:row>
      <xdr:rowOff>0</xdr:rowOff>
    </xdr:to>
    <xdr:pic>
      <xdr:nvPicPr>
        <xdr:cNvPr id="2" name="rad693D7.tmp" descr="C:\KROSplusData\System\Temp\rad693D7.tmp">
          <a:hlinkClick xmlns:r="http://schemas.openxmlformats.org/officeDocument/2006/relationships" r:id="rId1" tooltip="http://www.pro-rozpocty.cz/software-a-data/kros-4-ocenovani-a-rizeni-stavebni-vyroby/"/>
        </xdr:cNvPr>
        <xdr:cNvPicPr>
          <a:picLocks/>
        </xdr:cNvPicPr>
      </xdr:nvPicPr>
      <xdr:blipFill>
        <a:blip xmlns:r="http://schemas.openxmlformats.org/officeDocument/2006/relationships" r:embed="rId2" r:link="rId3" cstate="print"/>
        <a:stretch>
          <a:fillRect/>
        </a:stretch>
      </xdr:blipFill>
      <xdr:spPr>
        <a:xfrm>
          <a:off x="0" y="0"/>
          <a:ext cx="274320" cy="2743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274320</xdr:colOff>
      <xdr:row>1</xdr:row>
      <xdr:rowOff>0</xdr:rowOff>
    </xdr:to>
    <xdr:pic>
      <xdr:nvPicPr>
        <xdr:cNvPr id="2" name="radC8395.tmp" descr="C:\KROSplusData\System\Temp\radC8395.tmp">
          <a:hlinkClick xmlns:r="http://schemas.openxmlformats.org/officeDocument/2006/relationships" r:id="rId1" tooltip="http://www.pro-rozpocty.cz/software-a-data/kros-4-ocenovani-a-rizeni-stavebni-vyroby/"/>
        </xdr:cNvPr>
        <xdr:cNvPicPr>
          <a:picLocks/>
        </xdr:cNvPicPr>
      </xdr:nvPicPr>
      <xdr:blipFill>
        <a:blip xmlns:r="http://schemas.openxmlformats.org/officeDocument/2006/relationships" r:embed="rId2" r:link="rId3" cstate="print"/>
        <a:stretch>
          <a:fillRect/>
        </a:stretch>
      </xdr:blipFill>
      <xdr:spPr>
        <a:xfrm>
          <a:off x="0" y="0"/>
          <a:ext cx="274320" cy="2743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274320</xdr:colOff>
      <xdr:row>1</xdr:row>
      <xdr:rowOff>0</xdr:rowOff>
    </xdr:to>
    <xdr:pic>
      <xdr:nvPicPr>
        <xdr:cNvPr id="2" name="rad71A39.tmp" descr="C:\KROSplusData\System\Temp\rad71A39.tmp">
          <a:hlinkClick xmlns:r="http://schemas.openxmlformats.org/officeDocument/2006/relationships" r:id="rId1" tooltip="http://www.pro-rozpocty.cz/software-a-data/kros-4-ocenovani-a-rizeni-stavebni-vyroby/"/>
        </xdr:cNvPr>
        <xdr:cNvPicPr>
          <a:picLocks/>
        </xdr:cNvPicPr>
      </xdr:nvPicPr>
      <xdr:blipFill>
        <a:blip xmlns:r="http://schemas.openxmlformats.org/officeDocument/2006/relationships" r:embed="rId2" r:link="rId3" cstate="print"/>
        <a:stretch>
          <a:fillRect/>
        </a:stretch>
      </xdr:blipFill>
      <xdr:spPr>
        <a:xfrm>
          <a:off x="0" y="0"/>
          <a:ext cx="274320" cy="2743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274320</xdr:colOff>
      <xdr:row>1</xdr:row>
      <xdr:rowOff>0</xdr:rowOff>
    </xdr:to>
    <xdr:pic>
      <xdr:nvPicPr>
        <xdr:cNvPr id="2" name="rad3398A.tmp" descr="C:\KROSplusData\System\Temp\rad3398A.tmp">
          <a:hlinkClick xmlns:r="http://schemas.openxmlformats.org/officeDocument/2006/relationships" r:id="rId1" tooltip="http://www.pro-rozpocty.cz/software-a-data/kros-4-ocenovani-a-rizeni-stavebni-vyroby/"/>
        </xdr:cNvPr>
        <xdr:cNvPicPr>
          <a:picLocks/>
        </xdr:cNvPicPr>
      </xdr:nvPicPr>
      <xdr:blipFill>
        <a:blip xmlns:r="http://schemas.openxmlformats.org/officeDocument/2006/relationships" r:embed="rId2" r:link="rId3" cstate="print"/>
        <a:stretch>
          <a:fillRect/>
        </a:stretch>
      </xdr:blipFill>
      <xdr:spPr>
        <a:xfrm>
          <a:off x="0" y="0"/>
          <a:ext cx="274320" cy="274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M57"/>
  <sheetViews>
    <sheetView showGridLines="0" workbookViewId="0">
      <pane ySplit="1" topLeftCell="A35" activePane="bottomLeft" state="frozen"/>
      <selection pane="bottomLeft"/>
    </sheetView>
  </sheetViews>
  <sheetFormatPr defaultRowHeight="13.5"/>
  <cols>
    <col min="1" max="1" width="7.1640625" customWidth="1"/>
    <col min="2" max="2" width="1.5" customWidth="1"/>
    <col min="3" max="3" width="3.5" customWidth="1"/>
    <col min="4" max="33" width="2.33203125" customWidth="1"/>
    <col min="34" max="34" width="2.83203125" customWidth="1"/>
    <col min="35" max="35" width="27.1640625" customWidth="1"/>
    <col min="36" max="37" width="2.1640625" customWidth="1"/>
    <col min="38" max="38" width="7.1640625" customWidth="1"/>
    <col min="39" max="39" width="2.83203125" customWidth="1"/>
    <col min="40" max="40" width="11.5" customWidth="1"/>
    <col min="41" max="41" width="6.5" customWidth="1"/>
    <col min="42" max="42" width="5.5" customWidth="1"/>
    <col min="43" max="43" width="19.1640625" customWidth="1"/>
    <col min="44" max="44" width="11.6640625" customWidth="1"/>
    <col min="45" max="47" width="22.1640625" hidden="1" customWidth="1"/>
    <col min="48" max="52" width="18.5" hidden="1" customWidth="1"/>
    <col min="53" max="53" width="16.5" hidden="1" customWidth="1"/>
    <col min="54" max="54" width="21.5" hidden="1" customWidth="1"/>
    <col min="55" max="56" width="16.5" hidden="1" customWidth="1"/>
    <col min="57" max="57" width="57" customWidth="1"/>
    <col min="71" max="91" width="9.1640625" hidden="1"/>
  </cols>
  <sheetData>
    <row r="1" spans="1:74" ht="21.4" customHeight="1">
      <c r="A1" s="271" t="s">
        <v>0</v>
      </c>
      <c r="B1" s="272"/>
      <c r="C1" s="272"/>
      <c r="D1" s="273" t="s">
        <v>1</v>
      </c>
      <c r="E1" s="272"/>
      <c r="F1" s="272"/>
      <c r="G1" s="272"/>
      <c r="H1" s="272"/>
      <c r="I1" s="272"/>
      <c r="J1" s="272"/>
      <c r="K1" s="270" t="s">
        <v>1218</v>
      </c>
      <c r="L1" s="270"/>
      <c r="M1" s="270"/>
      <c r="N1" s="270"/>
      <c r="O1" s="270"/>
      <c r="P1" s="270"/>
      <c r="Q1" s="270"/>
      <c r="R1" s="270"/>
      <c r="S1" s="270"/>
      <c r="T1" s="272"/>
      <c r="U1" s="272"/>
      <c r="V1" s="272"/>
      <c r="W1" s="270" t="s">
        <v>1219</v>
      </c>
      <c r="X1" s="270"/>
      <c r="Y1" s="270"/>
      <c r="Z1" s="270"/>
      <c r="AA1" s="270"/>
      <c r="AB1" s="270"/>
      <c r="AC1" s="270"/>
      <c r="AD1" s="270"/>
      <c r="AE1" s="270"/>
      <c r="AF1" s="270"/>
      <c r="AG1" s="270"/>
      <c r="AH1" s="270"/>
      <c r="AI1" s="26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5" t="s">
        <v>2</v>
      </c>
      <c r="BB1" s="15" t="s">
        <v>3</v>
      </c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T1" s="17" t="s">
        <v>4</v>
      </c>
      <c r="BU1" s="17" t="s">
        <v>4</v>
      </c>
      <c r="BV1" s="17" t="s">
        <v>5</v>
      </c>
    </row>
    <row r="2" spans="1:74" ht="36.950000000000003" customHeight="1">
      <c r="AR2" s="355"/>
      <c r="AS2" s="355"/>
      <c r="AT2" s="355"/>
      <c r="AU2" s="355"/>
      <c r="AV2" s="355"/>
      <c r="AW2" s="355"/>
      <c r="AX2" s="355"/>
      <c r="AY2" s="355"/>
      <c r="AZ2" s="355"/>
      <c r="BA2" s="355"/>
      <c r="BB2" s="355"/>
      <c r="BC2" s="355"/>
      <c r="BD2" s="355"/>
      <c r="BE2" s="355"/>
      <c r="BS2" s="18" t="s">
        <v>6</v>
      </c>
      <c r="BT2" s="18" t="s">
        <v>7</v>
      </c>
    </row>
    <row r="3" spans="1:74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1"/>
      <c r="BS3" s="18" t="s">
        <v>6</v>
      </c>
      <c r="BT3" s="18" t="s">
        <v>8</v>
      </c>
    </row>
    <row r="4" spans="1:74" ht="36.950000000000003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5"/>
      <c r="AS4" s="26" t="s">
        <v>10</v>
      </c>
      <c r="BE4" s="27" t="s">
        <v>11</v>
      </c>
      <c r="BS4" s="18" t="s">
        <v>12</v>
      </c>
    </row>
    <row r="5" spans="1:74" ht="14.45" customHeight="1">
      <c r="B5" s="22"/>
      <c r="C5" s="23"/>
      <c r="D5" s="28" t="s">
        <v>13</v>
      </c>
      <c r="E5" s="23"/>
      <c r="F5" s="23"/>
      <c r="G5" s="23"/>
      <c r="H5" s="23"/>
      <c r="I5" s="23"/>
      <c r="J5" s="23"/>
      <c r="K5" s="358" t="s">
        <v>14</v>
      </c>
      <c r="L5" s="359"/>
      <c r="M5" s="359"/>
      <c r="N5" s="359"/>
      <c r="O5" s="359"/>
      <c r="P5" s="359"/>
      <c r="Q5" s="359"/>
      <c r="R5" s="359"/>
      <c r="S5" s="359"/>
      <c r="T5" s="359"/>
      <c r="U5" s="359"/>
      <c r="V5" s="359"/>
      <c r="W5" s="359"/>
      <c r="X5" s="359"/>
      <c r="Y5" s="359"/>
      <c r="Z5" s="359"/>
      <c r="AA5" s="359"/>
      <c r="AB5" s="359"/>
      <c r="AC5" s="359"/>
      <c r="AD5" s="359"/>
      <c r="AE5" s="359"/>
      <c r="AF5" s="359"/>
      <c r="AG5" s="359"/>
      <c r="AH5" s="359"/>
      <c r="AI5" s="359"/>
      <c r="AJ5" s="359"/>
      <c r="AK5" s="359"/>
      <c r="AL5" s="359"/>
      <c r="AM5" s="359"/>
      <c r="AN5" s="359"/>
      <c r="AO5" s="359"/>
      <c r="AP5" s="23"/>
      <c r="AQ5" s="25"/>
      <c r="BE5" s="354" t="s">
        <v>15</v>
      </c>
      <c r="BS5" s="18" t="s">
        <v>6</v>
      </c>
    </row>
    <row r="6" spans="1:74" ht="36.950000000000003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60" t="s">
        <v>17</v>
      </c>
      <c r="L6" s="359"/>
      <c r="M6" s="359"/>
      <c r="N6" s="359"/>
      <c r="O6" s="359"/>
      <c r="P6" s="359"/>
      <c r="Q6" s="359"/>
      <c r="R6" s="359"/>
      <c r="S6" s="359"/>
      <c r="T6" s="359"/>
      <c r="U6" s="359"/>
      <c r="V6" s="359"/>
      <c r="W6" s="359"/>
      <c r="X6" s="359"/>
      <c r="Y6" s="359"/>
      <c r="Z6" s="359"/>
      <c r="AA6" s="359"/>
      <c r="AB6" s="359"/>
      <c r="AC6" s="359"/>
      <c r="AD6" s="359"/>
      <c r="AE6" s="359"/>
      <c r="AF6" s="359"/>
      <c r="AG6" s="359"/>
      <c r="AH6" s="359"/>
      <c r="AI6" s="359"/>
      <c r="AJ6" s="359"/>
      <c r="AK6" s="359"/>
      <c r="AL6" s="359"/>
      <c r="AM6" s="359"/>
      <c r="AN6" s="359"/>
      <c r="AO6" s="359"/>
      <c r="AP6" s="23"/>
      <c r="AQ6" s="25"/>
      <c r="BE6" s="355"/>
      <c r="BS6" s="18" t="s">
        <v>18</v>
      </c>
    </row>
    <row r="7" spans="1:74" ht="14.45" customHeight="1">
      <c r="B7" s="22"/>
      <c r="C7" s="23"/>
      <c r="D7" s="31" t="s">
        <v>19</v>
      </c>
      <c r="E7" s="23"/>
      <c r="F7" s="23"/>
      <c r="G7" s="23"/>
      <c r="H7" s="23"/>
      <c r="I7" s="23"/>
      <c r="J7" s="23"/>
      <c r="K7" s="29" t="s">
        <v>20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1" t="s">
        <v>21</v>
      </c>
      <c r="AL7" s="23"/>
      <c r="AM7" s="23"/>
      <c r="AN7" s="29" t="s">
        <v>22</v>
      </c>
      <c r="AO7" s="23"/>
      <c r="AP7" s="23"/>
      <c r="AQ7" s="25"/>
      <c r="BE7" s="355"/>
      <c r="BS7" s="18" t="s">
        <v>23</v>
      </c>
    </row>
    <row r="8" spans="1:74" ht="14.45" customHeight="1">
      <c r="B8" s="22"/>
      <c r="C8" s="23"/>
      <c r="D8" s="31" t="s">
        <v>24</v>
      </c>
      <c r="E8" s="23"/>
      <c r="F8" s="23"/>
      <c r="G8" s="23"/>
      <c r="H8" s="23"/>
      <c r="I8" s="23"/>
      <c r="J8" s="23"/>
      <c r="K8" s="29" t="s">
        <v>25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1" t="s">
        <v>26</v>
      </c>
      <c r="AL8" s="23"/>
      <c r="AM8" s="23"/>
      <c r="AN8" s="32" t="s">
        <v>27</v>
      </c>
      <c r="AO8" s="23"/>
      <c r="AP8" s="23"/>
      <c r="AQ8" s="25"/>
      <c r="BE8" s="355"/>
      <c r="BS8" s="18" t="s">
        <v>28</v>
      </c>
    </row>
    <row r="9" spans="1:74" ht="14.45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5"/>
      <c r="BE9" s="355"/>
      <c r="BS9" s="18" t="s">
        <v>29</v>
      </c>
    </row>
    <row r="10" spans="1:74" ht="14.45" customHeight="1">
      <c r="B10" s="22"/>
      <c r="C10" s="23"/>
      <c r="D10" s="31" t="s">
        <v>30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1" t="s">
        <v>31</v>
      </c>
      <c r="AL10" s="23"/>
      <c r="AM10" s="23"/>
      <c r="AN10" s="29" t="s">
        <v>32</v>
      </c>
      <c r="AO10" s="23"/>
      <c r="AP10" s="23"/>
      <c r="AQ10" s="25"/>
      <c r="BE10" s="355"/>
      <c r="BS10" s="18" t="s">
        <v>18</v>
      </c>
    </row>
    <row r="11" spans="1:74" ht="18.399999999999999" customHeight="1">
      <c r="B11" s="22"/>
      <c r="C11" s="23"/>
      <c r="D11" s="23"/>
      <c r="E11" s="29" t="s">
        <v>33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1" t="s">
        <v>34</v>
      </c>
      <c r="AL11" s="23"/>
      <c r="AM11" s="23"/>
      <c r="AN11" s="29" t="s">
        <v>32</v>
      </c>
      <c r="AO11" s="23"/>
      <c r="AP11" s="23"/>
      <c r="AQ11" s="25"/>
      <c r="BE11" s="355"/>
      <c r="BS11" s="18" t="s">
        <v>18</v>
      </c>
    </row>
    <row r="12" spans="1:74" ht="6.95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5"/>
      <c r="BE12" s="355"/>
      <c r="BS12" s="18" t="s">
        <v>18</v>
      </c>
    </row>
    <row r="13" spans="1:74" ht="14.45" customHeight="1">
      <c r="B13" s="22"/>
      <c r="C13" s="23"/>
      <c r="D13" s="31" t="s">
        <v>35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1" t="s">
        <v>31</v>
      </c>
      <c r="AL13" s="23"/>
      <c r="AM13" s="23"/>
      <c r="AN13" s="33" t="s">
        <v>36</v>
      </c>
      <c r="AO13" s="23"/>
      <c r="AP13" s="23"/>
      <c r="AQ13" s="25"/>
      <c r="BE13" s="355"/>
      <c r="BS13" s="18" t="s">
        <v>18</v>
      </c>
    </row>
    <row r="14" spans="1:74" ht="15">
      <c r="B14" s="22"/>
      <c r="C14" s="23"/>
      <c r="D14" s="23"/>
      <c r="E14" s="361" t="s">
        <v>36</v>
      </c>
      <c r="F14" s="359"/>
      <c r="G14" s="359"/>
      <c r="H14" s="359"/>
      <c r="I14" s="359"/>
      <c r="J14" s="359"/>
      <c r="K14" s="359"/>
      <c r="L14" s="359"/>
      <c r="M14" s="359"/>
      <c r="N14" s="359"/>
      <c r="O14" s="359"/>
      <c r="P14" s="359"/>
      <c r="Q14" s="359"/>
      <c r="R14" s="359"/>
      <c r="S14" s="359"/>
      <c r="T14" s="359"/>
      <c r="U14" s="359"/>
      <c r="V14" s="359"/>
      <c r="W14" s="359"/>
      <c r="X14" s="359"/>
      <c r="Y14" s="359"/>
      <c r="Z14" s="359"/>
      <c r="AA14" s="359"/>
      <c r="AB14" s="359"/>
      <c r="AC14" s="359"/>
      <c r="AD14" s="359"/>
      <c r="AE14" s="359"/>
      <c r="AF14" s="359"/>
      <c r="AG14" s="359"/>
      <c r="AH14" s="359"/>
      <c r="AI14" s="359"/>
      <c r="AJ14" s="359"/>
      <c r="AK14" s="31" t="s">
        <v>34</v>
      </c>
      <c r="AL14" s="23"/>
      <c r="AM14" s="23"/>
      <c r="AN14" s="33" t="s">
        <v>36</v>
      </c>
      <c r="AO14" s="23"/>
      <c r="AP14" s="23"/>
      <c r="AQ14" s="25"/>
      <c r="BE14" s="355"/>
      <c r="BS14" s="18" t="s">
        <v>18</v>
      </c>
    </row>
    <row r="15" spans="1:74" ht="6.95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5"/>
      <c r="BE15" s="355"/>
      <c r="BS15" s="18" t="s">
        <v>4</v>
      </c>
    </row>
    <row r="16" spans="1:74" ht="14.45" customHeight="1">
      <c r="B16" s="22"/>
      <c r="C16" s="23"/>
      <c r="D16" s="31" t="s">
        <v>37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1" t="s">
        <v>31</v>
      </c>
      <c r="AL16" s="23"/>
      <c r="AM16" s="23"/>
      <c r="AN16" s="29" t="s">
        <v>32</v>
      </c>
      <c r="AO16" s="23"/>
      <c r="AP16" s="23"/>
      <c r="AQ16" s="25"/>
      <c r="BE16" s="355"/>
      <c r="BS16" s="18" t="s">
        <v>4</v>
      </c>
    </row>
    <row r="17" spans="2:71" ht="18.399999999999999" customHeight="1">
      <c r="B17" s="22"/>
      <c r="C17" s="23"/>
      <c r="D17" s="23"/>
      <c r="E17" s="29" t="s">
        <v>38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1" t="s">
        <v>34</v>
      </c>
      <c r="AL17" s="23"/>
      <c r="AM17" s="23"/>
      <c r="AN17" s="29" t="s">
        <v>32</v>
      </c>
      <c r="AO17" s="23"/>
      <c r="AP17" s="23"/>
      <c r="AQ17" s="25"/>
      <c r="BE17" s="355"/>
      <c r="BS17" s="18" t="s">
        <v>39</v>
      </c>
    </row>
    <row r="18" spans="2:71" ht="6.95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5"/>
      <c r="BE18" s="355"/>
      <c r="BS18" s="18" t="s">
        <v>6</v>
      </c>
    </row>
    <row r="19" spans="2:71" ht="14.45" customHeight="1">
      <c r="B19" s="22"/>
      <c r="C19" s="23"/>
      <c r="D19" s="31" t="s">
        <v>40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5"/>
      <c r="BE19" s="355"/>
      <c r="BS19" s="18" t="s">
        <v>6</v>
      </c>
    </row>
    <row r="20" spans="2:71" ht="94.15" customHeight="1">
      <c r="B20" s="22"/>
      <c r="C20" s="23"/>
      <c r="D20" s="23"/>
      <c r="E20" s="362" t="s">
        <v>41</v>
      </c>
      <c r="F20" s="359"/>
      <c r="G20" s="359"/>
      <c r="H20" s="359"/>
      <c r="I20" s="359"/>
      <c r="J20" s="359"/>
      <c r="K20" s="359"/>
      <c r="L20" s="359"/>
      <c r="M20" s="359"/>
      <c r="N20" s="359"/>
      <c r="O20" s="359"/>
      <c r="P20" s="359"/>
      <c r="Q20" s="359"/>
      <c r="R20" s="359"/>
      <c r="S20" s="359"/>
      <c r="T20" s="359"/>
      <c r="U20" s="359"/>
      <c r="V20" s="359"/>
      <c r="W20" s="359"/>
      <c r="X20" s="359"/>
      <c r="Y20" s="359"/>
      <c r="Z20" s="359"/>
      <c r="AA20" s="359"/>
      <c r="AB20" s="359"/>
      <c r="AC20" s="359"/>
      <c r="AD20" s="359"/>
      <c r="AE20" s="359"/>
      <c r="AF20" s="359"/>
      <c r="AG20" s="359"/>
      <c r="AH20" s="359"/>
      <c r="AI20" s="359"/>
      <c r="AJ20" s="359"/>
      <c r="AK20" s="359"/>
      <c r="AL20" s="359"/>
      <c r="AM20" s="359"/>
      <c r="AN20" s="359"/>
      <c r="AO20" s="23"/>
      <c r="AP20" s="23"/>
      <c r="AQ20" s="25"/>
      <c r="BE20" s="355"/>
      <c r="BS20" s="18" t="s">
        <v>4</v>
      </c>
    </row>
    <row r="21" spans="2:71" ht="6.95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5"/>
      <c r="BE21" s="355"/>
    </row>
    <row r="22" spans="2:71" ht="6.95" customHeight="1">
      <c r="B22" s="22"/>
      <c r="C22" s="23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23"/>
      <c r="AQ22" s="25"/>
      <c r="BE22" s="355"/>
    </row>
    <row r="23" spans="2:71" s="1" customFormat="1" ht="25.9" customHeight="1">
      <c r="B23" s="35"/>
      <c r="C23" s="36"/>
      <c r="D23" s="37" t="s">
        <v>42</v>
      </c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63">
        <f>ROUND(AG51,2)</f>
        <v>0</v>
      </c>
      <c r="AL23" s="364"/>
      <c r="AM23" s="364"/>
      <c r="AN23" s="364"/>
      <c r="AO23" s="364"/>
      <c r="AP23" s="36"/>
      <c r="AQ23" s="39"/>
      <c r="BE23" s="356"/>
    </row>
    <row r="24" spans="2:71" s="1" customFormat="1" ht="6.95" customHeight="1">
      <c r="B24" s="35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9"/>
      <c r="BE24" s="356"/>
    </row>
    <row r="25" spans="2:71" s="1" customFormat="1">
      <c r="B25" s="35"/>
      <c r="C25" s="36"/>
      <c r="D25" s="36"/>
      <c r="E25" s="36"/>
      <c r="F25" s="36"/>
      <c r="G25" s="36"/>
      <c r="H25" s="36"/>
      <c r="I25" s="36"/>
      <c r="J25" s="36"/>
      <c r="K25" s="36"/>
      <c r="L25" s="365" t="s">
        <v>43</v>
      </c>
      <c r="M25" s="366"/>
      <c r="N25" s="366"/>
      <c r="O25" s="366"/>
      <c r="P25" s="36"/>
      <c r="Q25" s="36"/>
      <c r="R25" s="36"/>
      <c r="S25" s="36"/>
      <c r="T25" s="36"/>
      <c r="U25" s="36"/>
      <c r="V25" s="36"/>
      <c r="W25" s="365" t="s">
        <v>44</v>
      </c>
      <c r="X25" s="366"/>
      <c r="Y25" s="366"/>
      <c r="Z25" s="366"/>
      <c r="AA25" s="366"/>
      <c r="AB25" s="366"/>
      <c r="AC25" s="366"/>
      <c r="AD25" s="366"/>
      <c r="AE25" s="366"/>
      <c r="AF25" s="36"/>
      <c r="AG25" s="36"/>
      <c r="AH25" s="36"/>
      <c r="AI25" s="36"/>
      <c r="AJ25" s="36"/>
      <c r="AK25" s="365" t="s">
        <v>45</v>
      </c>
      <c r="AL25" s="366"/>
      <c r="AM25" s="366"/>
      <c r="AN25" s="366"/>
      <c r="AO25" s="366"/>
      <c r="AP25" s="36"/>
      <c r="AQ25" s="39"/>
      <c r="BE25" s="356"/>
    </row>
    <row r="26" spans="2:71" s="2" customFormat="1" ht="14.45" customHeight="1">
      <c r="B26" s="41"/>
      <c r="C26" s="42"/>
      <c r="D26" s="43" t="s">
        <v>46</v>
      </c>
      <c r="E26" s="42"/>
      <c r="F26" s="43" t="s">
        <v>47</v>
      </c>
      <c r="G26" s="42"/>
      <c r="H26" s="42"/>
      <c r="I26" s="42"/>
      <c r="J26" s="42"/>
      <c r="K26" s="42"/>
      <c r="L26" s="367">
        <v>0.21</v>
      </c>
      <c r="M26" s="368"/>
      <c r="N26" s="368"/>
      <c r="O26" s="368"/>
      <c r="P26" s="42"/>
      <c r="Q26" s="42"/>
      <c r="R26" s="42"/>
      <c r="S26" s="42"/>
      <c r="T26" s="42"/>
      <c r="U26" s="42"/>
      <c r="V26" s="42"/>
      <c r="W26" s="369">
        <f>ROUND(AZ51,2)</f>
        <v>0</v>
      </c>
      <c r="X26" s="368"/>
      <c r="Y26" s="368"/>
      <c r="Z26" s="368"/>
      <c r="AA26" s="368"/>
      <c r="AB26" s="368"/>
      <c r="AC26" s="368"/>
      <c r="AD26" s="368"/>
      <c r="AE26" s="368"/>
      <c r="AF26" s="42"/>
      <c r="AG26" s="42"/>
      <c r="AH26" s="42"/>
      <c r="AI26" s="42"/>
      <c r="AJ26" s="42"/>
      <c r="AK26" s="369">
        <f>ROUND(AV51,2)</f>
        <v>0</v>
      </c>
      <c r="AL26" s="368"/>
      <c r="AM26" s="368"/>
      <c r="AN26" s="368"/>
      <c r="AO26" s="368"/>
      <c r="AP26" s="42"/>
      <c r="AQ26" s="44"/>
      <c r="BE26" s="357"/>
    </row>
    <row r="27" spans="2:71" s="2" customFormat="1" ht="14.45" customHeight="1">
      <c r="B27" s="41"/>
      <c r="C27" s="42"/>
      <c r="D27" s="42"/>
      <c r="E27" s="42"/>
      <c r="F27" s="43" t="s">
        <v>48</v>
      </c>
      <c r="G27" s="42"/>
      <c r="H27" s="42"/>
      <c r="I27" s="42"/>
      <c r="J27" s="42"/>
      <c r="K27" s="42"/>
      <c r="L27" s="367">
        <v>0.15</v>
      </c>
      <c r="M27" s="368"/>
      <c r="N27" s="368"/>
      <c r="O27" s="368"/>
      <c r="P27" s="42"/>
      <c r="Q27" s="42"/>
      <c r="R27" s="42"/>
      <c r="S27" s="42"/>
      <c r="T27" s="42"/>
      <c r="U27" s="42"/>
      <c r="V27" s="42"/>
      <c r="W27" s="369">
        <f>ROUND(BA51,2)</f>
        <v>0</v>
      </c>
      <c r="X27" s="368"/>
      <c r="Y27" s="368"/>
      <c r="Z27" s="368"/>
      <c r="AA27" s="368"/>
      <c r="AB27" s="368"/>
      <c r="AC27" s="368"/>
      <c r="AD27" s="368"/>
      <c r="AE27" s="368"/>
      <c r="AF27" s="42"/>
      <c r="AG27" s="42"/>
      <c r="AH27" s="42"/>
      <c r="AI27" s="42"/>
      <c r="AJ27" s="42"/>
      <c r="AK27" s="369">
        <f>ROUND(AW51,2)</f>
        <v>0</v>
      </c>
      <c r="AL27" s="368"/>
      <c r="AM27" s="368"/>
      <c r="AN27" s="368"/>
      <c r="AO27" s="368"/>
      <c r="AP27" s="42"/>
      <c r="AQ27" s="44"/>
      <c r="BE27" s="357"/>
    </row>
    <row r="28" spans="2:71" s="2" customFormat="1" ht="14.45" hidden="1" customHeight="1">
      <c r="B28" s="41"/>
      <c r="C28" s="42"/>
      <c r="D28" s="42"/>
      <c r="E28" s="42"/>
      <c r="F28" s="43" t="s">
        <v>49</v>
      </c>
      <c r="G28" s="42"/>
      <c r="H28" s="42"/>
      <c r="I28" s="42"/>
      <c r="J28" s="42"/>
      <c r="K28" s="42"/>
      <c r="L28" s="367">
        <v>0.21</v>
      </c>
      <c r="M28" s="368"/>
      <c r="N28" s="368"/>
      <c r="O28" s="368"/>
      <c r="P28" s="42"/>
      <c r="Q28" s="42"/>
      <c r="R28" s="42"/>
      <c r="S28" s="42"/>
      <c r="T28" s="42"/>
      <c r="U28" s="42"/>
      <c r="V28" s="42"/>
      <c r="W28" s="369">
        <f>ROUND(BB51,2)</f>
        <v>0</v>
      </c>
      <c r="X28" s="368"/>
      <c r="Y28" s="368"/>
      <c r="Z28" s="368"/>
      <c r="AA28" s="368"/>
      <c r="AB28" s="368"/>
      <c r="AC28" s="368"/>
      <c r="AD28" s="368"/>
      <c r="AE28" s="368"/>
      <c r="AF28" s="42"/>
      <c r="AG28" s="42"/>
      <c r="AH28" s="42"/>
      <c r="AI28" s="42"/>
      <c r="AJ28" s="42"/>
      <c r="AK28" s="369">
        <v>0</v>
      </c>
      <c r="AL28" s="368"/>
      <c r="AM28" s="368"/>
      <c r="AN28" s="368"/>
      <c r="AO28" s="368"/>
      <c r="AP28" s="42"/>
      <c r="AQ28" s="44"/>
      <c r="BE28" s="357"/>
    </row>
    <row r="29" spans="2:71" s="2" customFormat="1" ht="14.45" hidden="1" customHeight="1">
      <c r="B29" s="41"/>
      <c r="C29" s="42"/>
      <c r="D29" s="42"/>
      <c r="E29" s="42"/>
      <c r="F29" s="43" t="s">
        <v>50</v>
      </c>
      <c r="G29" s="42"/>
      <c r="H29" s="42"/>
      <c r="I29" s="42"/>
      <c r="J29" s="42"/>
      <c r="K29" s="42"/>
      <c r="L29" s="367">
        <v>0.15</v>
      </c>
      <c r="M29" s="368"/>
      <c r="N29" s="368"/>
      <c r="O29" s="368"/>
      <c r="P29" s="42"/>
      <c r="Q29" s="42"/>
      <c r="R29" s="42"/>
      <c r="S29" s="42"/>
      <c r="T29" s="42"/>
      <c r="U29" s="42"/>
      <c r="V29" s="42"/>
      <c r="W29" s="369">
        <f>ROUND(BC51,2)</f>
        <v>0</v>
      </c>
      <c r="X29" s="368"/>
      <c r="Y29" s="368"/>
      <c r="Z29" s="368"/>
      <c r="AA29" s="368"/>
      <c r="AB29" s="368"/>
      <c r="AC29" s="368"/>
      <c r="AD29" s="368"/>
      <c r="AE29" s="368"/>
      <c r="AF29" s="42"/>
      <c r="AG29" s="42"/>
      <c r="AH29" s="42"/>
      <c r="AI29" s="42"/>
      <c r="AJ29" s="42"/>
      <c r="AK29" s="369">
        <v>0</v>
      </c>
      <c r="AL29" s="368"/>
      <c r="AM29" s="368"/>
      <c r="AN29" s="368"/>
      <c r="AO29" s="368"/>
      <c r="AP29" s="42"/>
      <c r="AQ29" s="44"/>
      <c r="BE29" s="357"/>
    </row>
    <row r="30" spans="2:71" s="2" customFormat="1" ht="14.45" hidden="1" customHeight="1">
      <c r="B30" s="41"/>
      <c r="C30" s="42"/>
      <c r="D30" s="42"/>
      <c r="E30" s="42"/>
      <c r="F30" s="43" t="s">
        <v>51</v>
      </c>
      <c r="G30" s="42"/>
      <c r="H30" s="42"/>
      <c r="I30" s="42"/>
      <c r="J30" s="42"/>
      <c r="K30" s="42"/>
      <c r="L30" s="367">
        <v>0</v>
      </c>
      <c r="M30" s="368"/>
      <c r="N30" s="368"/>
      <c r="O30" s="368"/>
      <c r="P30" s="42"/>
      <c r="Q30" s="42"/>
      <c r="R30" s="42"/>
      <c r="S30" s="42"/>
      <c r="T30" s="42"/>
      <c r="U30" s="42"/>
      <c r="V30" s="42"/>
      <c r="W30" s="369">
        <f>ROUND(BD51,2)</f>
        <v>0</v>
      </c>
      <c r="X30" s="368"/>
      <c r="Y30" s="368"/>
      <c r="Z30" s="368"/>
      <c r="AA30" s="368"/>
      <c r="AB30" s="368"/>
      <c r="AC30" s="368"/>
      <c r="AD30" s="368"/>
      <c r="AE30" s="368"/>
      <c r="AF30" s="42"/>
      <c r="AG30" s="42"/>
      <c r="AH30" s="42"/>
      <c r="AI30" s="42"/>
      <c r="AJ30" s="42"/>
      <c r="AK30" s="369">
        <v>0</v>
      </c>
      <c r="AL30" s="368"/>
      <c r="AM30" s="368"/>
      <c r="AN30" s="368"/>
      <c r="AO30" s="368"/>
      <c r="AP30" s="42"/>
      <c r="AQ30" s="44"/>
      <c r="BE30" s="357"/>
    </row>
    <row r="31" spans="2:71" s="1" customFormat="1" ht="6.95" customHeight="1">
      <c r="B31" s="35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9"/>
      <c r="BE31" s="356"/>
    </row>
    <row r="32" spans="2:71" s="1" customFormat="1" ht="25.9" customHeight="1">
      <c r="B32" s="35"/>
      <c r="C32" s="45"/>
      <c r="D32" s="46" t="s">
        <v>52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8" t="s">
        <v>53</v>
      </c>
      <c r="U32" s="47"/>
      <c r="V32" s="47"/>
      <c r="W32" s="47"/>
      <c r="X32" s="374" t="s">
        <v>54</v>
      </c>
      <c r="Y32" s="375"/>
      <c r="Z32" s="375"/>
      <c r="AA32" s="375"/>
      <c r="AB32" s="375"/>
      <c r="AC32" s="47"/>
      <c r="AD32" s="47"/>
      <c r="AE32" s="47"/>
      <c r="AF32" s="47"/>
      <c r="AG32" s="47"/>
      <c r="AH32" s="47"/>
      <c r="AI32" s="47"/>
      <c r="AJ32" s="47"/>
      <c r="AK32" s="376">
        <f>SUM(AK23:AK30)</f>
        <v>0</v>
      </c>
      <c r="AL32" s="375"/>
      <c r="AM32" s="375"/>
      <c r="AN32" s="375"/>
      <c r="AO32" s="377"/>
      <c r="AP32" s="45"/>
      <c r="AQ32" s="49"/>
      <c r="BE32" s="356"/>
    </row>
    <row r="33" spans="2:56" s="1" customFormat="1" ht="6.95" customHeight="1">
      <c r="B33" s="35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9"/>
    </row>
    <row r="34" spans="2:56" s="1" customFormat="1" ht="6.95" customHeight="1">
      <c r="B34" s="50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2"/>
    </row>
    <row r="38" spans="2:56" s="1" customFormat="1" ht="6.95" customHeight="1">
      <c r="B38" s="53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5"/>
    </row>
    <row r="39" spans="2:56" s="1" customFormat="1" ht="36.950000000000003" customHeight="1">
      <c r="B39" s="35"/>
      <c r="C39" s="56" t="s">
        <v>55</v>
      </c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5"/>
    </row>
    <row r="40" spans="2:56" s="1" customFormat="1" ht="6.95" customHeight="1">
      <c r="B40" s="35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5"/>
    </row>
    <row r="41" spans="2:56" s="3" customFormat="1" ht="14.45" customHeight="1">
      <c r="B41" s="58"/>
      <c r="C41" s="59" t="s">
        <v>13</v>
      </c>
      <c r="D41" s="60"/>
      <c r="E41" s="60"/>
      <c r="F41" s="60"/>
      <c r="G41" s="60"/>
      <c r="H41" s="60"/>
      <c r="I41" s="60"/>
      <c r="J41" s="60"/>
      <c r="K41" s="60"/>
      <c r="L41" s="60" t="str">
        <f>K5</f>
        <v>Vr2016-001a</v>
      </c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1"/>
    </row>
    <row r="42" spans="2:56" s="4" customFormat="1" ht="36.950000000000003" customHeight="1">
      <c r="B42" s="62"/>
      <c r="C42" s="63" t="s">
        <v>16</v>
      </c>
      <c r="D42" s="64"/>
      <c r="E42" s="64"/>
      <c r="F42" s="64"/>
      <c r="G42" s="64"/>
      <c r="H42" s="64"/>
      <c r="I42" s="64"/>
      <c r="J42" s="64"/>
      <c r="K42" s="64"/>
      <c r="L42" s="383" t="str">
        <f>K6</f>
        <v>Kanalizace Kněževes</v>
      </c>
      <c r="M42" s="384"/>
      <c r="N42" s="384"/>
      <c r="O42" s="384"/>
      <c r="P42" s="384"/>
      <c r="Q42" s="384"/>
      <c r="R42" s="384"/>
      <c r="S42" s="384"/>
      <c r="T42" s="384"/>
      <c r="U42" s="384"/>
      <c r="V42" s="384"/>
      <c r="W42" s="384"/>
      <c r="X42" s="384"/>
      <c r="Y42" s="384"/>
      <c r="Z42" s="384"/>
      <c r="AA42" s="384"/>
      <c r="AB42" s="384"/>
      <c r="AC42" s="384"/>
      <c r="AD42" s="384"/>
      <c r="AE42" s="384"/>
      <c r="AF42" s="384"/>
      <c r="AG42" s="384"/>
      <c r="AH42" s="384"/>
      <c r="AI42" s="384"/>
      <c r="AJ42" s="384"/>
      <c r="AK42" s="384"/>
      <c r="AL42" s="384"/>
      <c r="AM42" s="384"/>
      <c r="AN42" s="384"/>
      <c r="AO42" s="384"/>
      <c r="AP42" s="64"/>
      <c r="AQ42" s="64"/>
      <c r="AR42" s="65"/>
    </row>
    <row r="43" spans="2:56" s="1" customFormat="1" ht="6.95" customHeight="1">
      <c r="B43" s="35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5"/>
    </row>
    <row r="44" spans="2:56" s="1" customFormat="1" ht="15">
      <c r="B44" s="35"/>
      <c r="C44" s="59" t="s">
        <v>24</v>
      </c>
      <c r="D44" s="57"/>
      <c r="E44" s="57"/>
      <c r="F44" s="57"/>
      <c r="G44" s="57"/>
      <c r="H44" s="57"/>
      <c r="I44" s="57"/>
      <c r="J44" s="57"/>
      <c r="K44" s="57"/>
      <c r="L44" s="66" t="str">
        <f>IF(K8="","",K8)</f>
        <v>Kněževes</v>
      </c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9" t="s">
        <v>26</v>
      </c>
      <c r="AJ44" s="57"/>
      <c r="AK44" s="57"/>
      <c r="AL44" s="57"/>
      <c r="AM44" s="385" t="str">
        <f>IF(AN8= "","",AN8)</f>
        <v>1.8.2016</v>
      </c>
      <c r="AN44" s="386"/>
      <c r="AO44" s="57"/>
      <c r="AP44" s="57"/>
      <c r="AQ44" s="57"/>
      <c r="AR44" s="55"/>
    </row>
    <row r="45" spans="2:56" s="1" customFormat="1" ht="6.95" customHeight="1">
      <c r="B45" s="35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5"/>
    </row>
    <row r="46" spans="2:56" s="1" customFormat="1" ht="15">
      <c r="B46" s="35"/>
      <c r="C46" s="59" t="s">
        <v>30</v>
      </c>
      <c r="D46" s="57"/>
      <c r="E46" s="57"/>
      <c r="F46" s="57"/>
      <c r="G46" s="57"/>
      <c r="H46" s="57"/>
      <c r="I46" s="57"/>
      <c r="J46" s="57"/>
      <c r="K46" s="57"/>
      <c r="L46" s="60" t="str">
        <f>IF(E11= "","",E11)</f>
        <v xml:space="preserve"> </v>
      </c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9" t="s">
        <v>37</v>
      </c>
      <c r="AJ46" s="57"/>
      <c r="AK46" s="57"/>
      <c r="AL46" s="57"/>
      <c r="AM46" s="387" t="str">
        <f>IF(E17="","",E17)</f>
        <v>Inženýrská a projektová kancelář Vítek</v>
      </c>
      <c r="AN46" s="386"/>
      <c r="AO46" s="386"/>
      <c r="AP46" s="386"/>
      <c r="AQ46" s="57"/>
      <c r="AR46" s="55"/>
      <c r="AS46" s="388" t="s">
        <v>56</v>
      </c>
      <c r="AT46" s="389"/>
      <c r="AU46" s="68"/>
      <c r="AV46" s="68"/>
      <c r="AW46" s="68"/>
      <c r="AX46" s="68"/>
      <c r="AY46" s="68"/>
      <c r="AZ46" s="68"/>
      <c r="BA46" s="68"/>
      <c r="BB46" s="68"/>
      <c r="BC46" s="68"/>
      <c r="BD46" s="69"/>
    </row>
    <row r="47" spans="2:56" s="1" customFormat="1" ht="15">
      <c r="B47" s="35"/>
      <c r="C47" s="59" t="s">
        <v>35</v>
      </c>
      <c r="D47" s="57"/>
      <c r="E47" s="57"/>
      <c r="F47" s="57"/>
      <c r="G47" s="57"/>
      <c r="H47" s="57"/>
      <c r="I47" s="57"/>
      <c r="J47" s="57"/>
      <c r="K47" s="57"/>
      <c r="L47" s="60" t="str">
        <f>IF(E14= "Vyplň údaj","",E14)</f>
        <v/>
      </c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5"/>
      <c r="AS47" s="390"/>
      <c r="AT47" s="391"/>
      <c r="AU47" s="70"/>
      <c r="AV47" s="70"/>
      <c r="AW47" s="70"/>
      <c r="AX47" s="70"/>
      <c r="AY47" s="70"/>
      <c r="AZ47" s="70"/>
      <c r="BA47" s="70"/>
      <c r="BB47" s="70"/>
      <c r="BC47" s="70"/>
      <c r="BD47" s="71"/>
    </row>
    <row r="48" spans="2:56" s="1" customFormat="1" ht="10.9" customHeight="1">
      <c r="B48" s="35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5"/>
      <c r="AS48" s="392"/>
      <c r="AT48" s="366"/>
      <c r="AU48" s="36"/>
      <c r="AV48" s="36"/>
      <c r="AW48" s="36"/>
      <c r="AX48" s="36"/>
      <c r="AY48" s="36"/>
      <c r="AZ48" s="36"/>
      <c r="BA48" s="36"/>
      <c r="BB48" s="36"/>
      <c r="BC48" s="36"/>
      <c r="BD48" s="72"/>
    </row>
    <row r="49" spans="1:91" s="1" customFormat="1" ht="29.25" customHeight="1">
      <c r="B49" s="35"/>
      <c r="C49" s="370" t="s">
        <v>57</v>
      </c>
      <c r="D49" s="371"/>
      <c r="E49" s="371"/>
      <c r="F49" s="371"/>
      <c r="G49" s="371"/>
      <c r="H49" s="73"/>
      <c r="I49" s="372" t="s">
        <v>58</v>
      </c>
      <c r="J49" s="371"/>
      <c r="K49" s="371"/>
      <c r="L49" s="371"/>
      <c r="M49" s="371"/>
      <c r="N49" s="371"/>
      <c r="O49" s="371"/>
      <c r="P49" s="371"/>
      <c r="Q49" s="371"/>
      <c r="R49" s="371"/>
      <c r="S49" s="371"/>
      <c r="T49" s="371"/>
      <c r="U49" s="371"/>
      <c r="V49" s="371"/>
      <c r="W49" s="371"/>
      <c r="X49" s="371"/>
      <c r="Y49" s="371"/>
      <c r="Z49" s="371"/>
      <c r="AA49" s="371"/>
      <c r="AB49" s="371"/>
      <c r="AC49" s="371"/>
      <c r="AD49" s="371"/>
      <c r="AE49" s="371"/>
      <c r="AF49" s="371"/>
      <c r="AG49" s="373" t="s">
        <v>59</v>
      </c>
      <c r="AH49" s="371"/>
      <c r="AI49" s="371"/>
      <c r="AJ49" s="371"/>
      <c r="AK49" s="371"/>
      <c r="AL49" s="371"/>
      <c r="AM49" s="371"/>
      <c r="AN49" s="372" t="s">
        <v>60</v>
      </c>
      <c r="AO49" s="371"/>
      <c r="AP49" s="371"/>
      <c r="AQ49" s="74" t="s">
        <v>61</v>
      </c>
      <c r="AR49" s="55"/>
      <c r="AS49" s="75" t="s">
        <v>62</v>
      </c>
      <c r="AT49" s="76" t="s">
        <v>63</v>
      </c>
      <c r="AU49" s="76" t="s">
        <v>64</v>
      </c>
      <c r="AV49" s="76" t="s">
        <v>65</v>
      </c>
      <c r="AW49" s="76" t="s">
        <v>66</v>
      </c>
      <c r="AX49" s="76" t="s">
        <v>67</v>
      </c>
      <c r="AY49" s="76" t="s">
        <v>68</v>
      </c>
      <c r="AZ49" s="76" t="s">
        <v>69</v>
      </c>
      <c r="BA49" s="76" t="s">
        <v>70</v>
      </c>
      <c r="BB49" s="76" t="s">
        <v>71</v>
      </c>
      <c r="BC49" s="76" t="s">
        <v>72</v>
      </c>
      <c r="BD49" s="77" t="s">
        <v>73</v>
      </c>
    </row>
    <row r="50" spans="1:91" s="1" customFormat="1" ht="10.9" customHeight="1">
      <c r="B50" s="35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5"/>
      <c r="AS50" s="78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80"/>
    </row>
    <row r="51" spans="1:91" s="4" customFormat="1" ht="32.450000000000003" customHeight="1">
      <c r="B51" s="62"/>
      <c r="C51" s="81" t="s">
        <v>74</v>
      </c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381">
        <f>ROUND(SUM(AG52:AG55),2)</f>
        <v>0</v>
      </c>
      <c r="AH51" s="381"/>
      <c r="AI51" s="381"/>
      <c r="AJ51" s="381"/>
      <c r="AK51" s="381"/>
      <c r="AL51" s="381"/>
      <c r="AM51" s="381"/>
      <c r="AN51" s="382">
        <f>SUM(AG51,AT51)</f>
        <v>0</v>
      </c>
      <c r="AO51" s="382"/>
      <c r="AP51" s="382"/>
      <c r="AQ51" s="83" t="s">
        <v>32</v>
      </c>
      <c r="AR51" s="65"/>
      <c r="AS51" s="84">
        <f>ROUND(SUM(AS52:AS55),2)</f>
        <v>0</v>
      </c>
      <c r="AT51" s="85">
        <f>ROUND(SUM(AV51:AW51),2)</f>
        <v>0</v>
      </c>
      <c r="AU51" s="86">
        <f>ROUND(SUM(AU52:AU55),5)</f>
        <v>0</v>
      </c>
      <c r="AV51" s="85">
        <f>ROUND(AZ51*L26,2)</f>
        <v>0</v>
      </c>
      <c r="AW51" s="85">
        <f>ROUND(BA51*L27,2)</f>
        <v>0</v>
      </c>
      <c r="AX51" s="85">
        <f>ROUND(BB51*L26,2)</f>
        <v>0</v>
      </c>
      <c r="AY51" s="85">
        <f>ROUND(BC51*L27,2)</f>
        <v>0</v>
      </c>
      <c r="AZ51" s="85">
        <f>ROUND(SUM(AZ52:AZ55),2)</f>
        <v>0</v>
      </c>
      <c r="BA51" s="85">
        <f>ROUND(SUM(BA52:BA55),2)</f>
        <v>0</v>
      </c>
      <c r="BB51" s="85">
        <f>ROUND(SUM(BB52:BB55),2)</f>
        <v>0</v>
      </c>
      <c r="BC51" s="85">
        <f>ROUND(SUM(BC52:BC55),2)</f>
        <v>0</v>
      </c>
      <c r="BD51" s="87">
        <f>ROUND(SUM(BD52:BD55),2)</f>
        <v>0</v>
      </c>
      <c r="BS51" s="88" t="s">
        <v>75</v>
      </c>
      <c r="BT51" s="88" t="s">
        <v>76</v>
      </c>
      <c r="BU51" s="89" t="s">
        <v>77</v>
      </c>
      <c r="BV51" s="88" t="s">
        <v>78</v>
      </c>
      <c r="BW51" s="88" t="s">
        <v>5</v>
      </c>
      <c r="BX51" s="88" t="s">
        <v>79</v>
      </c>
      <c r="CL51" s="88" t="s">
        <v>20</v>
      </c>
    </row>
    <row r="52" spans="1:91" s="5" customFormat="1" ht="20.45" customHeight="1">
      <c r="A52" s="267" t="s">
        <v>1220</v>
      </c>
      <c r="B52" s="90"/>
      <c r="C52" s="91"/>
      <c r="D52" s="378" t="s">
        <v>80</v>
      </c>
      <c r="E52" s="379"/>
      <c r="F52" s="379"/>
      <c r="G52" s="379"/>
      <c r="H52" s="379"/>
      <c r="I52" s="92"/>
      <c r="J52" s="378" t="s">
        <v>81</v>
      </c>
      <c r="K52" s="379"/>
      <c r="L52" s="379"/>
      <c r="M52" s="379"/>
      <c r="N52" s="379"/>
      <c r="O52" s="379"/>
      <c r="P52" s="379"/>
      <c r="Q52" s="379"/>
      <c r="R52" s="379"/>
      <c r="S52" s="379"/>
      <c r="T52" s="379"/>
      <c r="U52" s="379"/>
      <c r="V52" s="379"/>
      <c r="W52" s="379"/>
      <c r="X52" s="379"/>
      <c r="Y52" s="379"/>
      <c r="Z52" s="379"/>
      <c r="AA52" s="379"/>
      <c r="AB52" s="379"/>
      <c r="AC52" s="379"/>
      <c r="AD52" s="379"/>
      <c r="AE52" s="379"/>
      <c r="AF52" s="379"/>
      <c r="AG52" s="380">
        <f>'01 - IO - Kanalizace spla...'!J27</f>
        <v>0</v>
      </c>
      <c r="AH52" s="379"/>
      <c r="AI52" s="379"/>
      <c r="AJ52" s="379"/>
      <c r="AK52" s="379"/>
      <c r="AL52" s="379"/>
      <c r="AM52" s="379"/>
      <c r="AN52" s="380">
        <f>SUM(AG52,AT52)</f>
        <v>0</v>
      </c>
      <c r="AO52" s="379"/>
      <c r="AP52" s="379"/>
      <c r="AQ52" s="93" t="s">
        <v>82</v>
      </c>
      <c r="AR52" s="94"/>
      <c r="AS52" s="95">
        <v>0</v>
      </c>
      <c r="AT52" s="96">
        <f>ROUND(SUM(AV52:AW52),2)</f>
        <v>0</v>
      </c>
      <c r="AU52" s="97">
        <f>'01 - IO - Kanalizace spla...'!P88</f>
        <v>0</v>
      </c>
      <c r="AV52" s="96">
        <f>'01 - IO - Kanalizace spla...'!J30</f>
        <v>0</v>
      </c>
      <c r="AW52" s="96">
        <f>'01 - IO - Kanalizace spla...'!J31</f>
        <v>0</v>
      </c>
      <c r="AX52" s="96">
        <f>'01 - IO - Kanalizace spla...'!J32</f>
        <v>0</v>
      </c>
      <c r="AY52" s="96">
        <f>'01 - IO - Kanalizace spla...'!J33</f>
        <v>0</v>
      </c>
      <c r="AZ52" s="96">
        <f>'01 - IO - Kanalizace spla...'!F30</f>
        <v>0</v>
      </c>
      <c r="BA52" s="96">
        <f>'01 - IO - Kanalizace spla...'!F31</f>
        <v>0</v>
      </c>
      <c r="BB52" s="96">
        <f>'01 - IO - Kanalizace spla...'!F32</f>
        <v>0</v>
      </c>
      <c r="BC52" s="96">
        <f>'01 - IO - Kanalizace spla...'!F33</f>
        <v>0</v>
      </c>
      <c r="BD52" s="98">
        <f>'01 - IO - Kanalizace spla...'!F34</f>
        <v>0</v>
      </c>
      <c r="BT52" s="99" t="s">
        <v>23</v>
      </c>
      <c r="BV52" s="99" t="s">
        <v>78</v>
      </c>
      <c r="BW52" s="99" t="s">
        <v>83</v>
      </c>
      <c r="BX52" s="99" t="s">
        <v>5</v>
      </c>
      <c r="CL52" s="99" t="s">
        <v>20</v>
      </c>
      <c r="CM52" s="99" t="s">
        <v>84</v>
      </c>
    </row>
    <row r="53" spans="1:91" s="5" customFormat="1" ht="20.45" customHeight="1">
      <c r="A53" s="267" t="s">
        <v>1220</v>
      </c>
      <c r="B53" s="90"/>
      <c r="C53" s="91"/>
      <c r="D53" s="378" t="s">
        <v>85</v>
      </c>
      <c r="E53" s="379"/>
      <c r="F53" s="379"/>
      <c r="G53" s="379"/>
      <c r="H53" s="379"/>
      <c r="I53" s="92"/>
      <c r="J53" s="378" t="s">
        <v>86</v>
      </c>
      <c r="K53" s="379"/>
      <c r="L53" s="379"/>
      <c r="M53" s="379"/>
      <c r="N53" s="379"/>
      <c r="O53" s="379"/>
      <c r="P53" s="379"/>
      <c r="Q53" s="379"/>
      <c r="R53" s="379"/>
      <c r="S53" s="379"/>
      <c r="T53" s="379"/>
      <c r="U53" s="379"/>
      <c r="V53" s="379"/>
      <c r="W53" s="379"/>
      <c r="X53" s="379"/>
      <c r="Y53" s="379"/>
      <c r="Z53" s="379"/>
      <c r="AA53" s="379"/>
      <c r="AB53" s="379"/>
      <c r="AC53" s="379"/>
      <c r="AD53" s="379"/>
      <c r="AE53" s="379"/>
      <c r="AF53" s="379"/>
      <c r="AG53" s="380">
        <f>'02 - IO - Kanalizace spla...'!J27</f>
        <v>0</v>
      </c>
      <c r="AH53" s="379"/>
      <c r="AI53" s="379"/>
      <c r="AJ53" s="379"/>
      <c r="AK53" s="379"/>
      <c r="AL53" s="379"/>
      <c r="AM53" s="379"/>
      <c r="AN53" s="380">
        <f>SUM(AG53,AT53)</f>
        <v>0</v>
      </c>
      <c r="AO53" s="379"/>
      <c r="AP53" s="379"/>
      <c r="AQ53" s="93" t="s">
        <v>82</v>
      </c>
      <c r="AR53" s="94"/>
      <c r="AS53" s="95">
        <v>0</v>
      </c>
      <c r="AT53" s="96">
        <f>ROUND(SUM(AV53:AW53),2)</f>
        <v>0</v>
      </c>
      <c r="AU53" s="97">
        <f>'02 - IO - Kanalizace spla...'!P88</f>
        <v>0</v>
      </c>
      <c r="AV53" s="96">
        <f>'02 - IO - Kanalizace spla...'!J30</f>
        <v>0</v>
      </c>
      <c r="AW53" s="96">
        <f>'02 - IO - Kanalizace spla...'!J31</f>
        <v>0</v>
      </c>
      <c r="AX53" s="96">
        <f>'02 - IO - Kanalizace spla...'!J32</f>
        <v>0</v>
      </c>
      <c r="AY53" s="96">
        <f>'02 - IO - Kanalizace spla...'!J33</f>
        <v>0</v>
      </c>
      <c r="AZ53" s="96">
        <f>'02 - IO - Kanalizace spla...'!F30</f>
        <v>0</v>
      </c>
      <c r="BA53" s="96">
        <f>'02 - IO - Kanalizace spla...'!F31</f>
        <v>0</v>
      </c>
      <c r="BB53" s="96">
        <f>'02 - IO - Kanalizace spla...'!F32</f>
        <v>0</v>
      </c>
      <c r="BC53" s="96">
        <f>'02 - IO - Kanalizace spla...'!F33</f>
        <v>0</v>
      </c>
      <c r="BD53" s="98">
        <f>'02 - IO - Kanalizace spla...'!F34</f>
        <v>0</v>
      </c>
      <c r="BT53" s="99" t="s">
        <v>23</v>
      </c>
      <c r="BV53" s="99" t="s">
        <v>78</v>
      </c>
      <c r="BW53" s="99" t="s">
        <v>87</v>
      </c>
      <c r="BX53" s="99" t="s">
        <v>5</v>
      </c>
      <c r="CL53" s="99" t="s">
        <v>20</v>
      </c>
      <c r="CM53" s="99" t="s">
        <v>84</v>
      </c>
    </row>
    <row r="54" spans="1:91" s="5" customFormat="1" ht="20.45" customHeight="1">
      <c r="A54" s="267" t="s">
        <v>1220</v>
      </c>
      <c r="B54" s="90"/>
      <c r="C54" s="91"/>
      <c r="D54" s="378" t="s">
        <v>88</v>
      </c>
      <c r="E54" s="379"/>
      <c r="F54" s="379"/>
      <c r="G54" s="379"/>
      <c r="H54" s="379"/>
      <c r="I54" s="92"/>
      <c r="J54" s="378" t="s">
        <v>89</v>
      </c>
      <c r="K54" s="379"/>
      <c r="L54" s="379"/>
      <c r="M54" s="379"/>
      <c r="N54" s="379"/>
      <c r="O54" s="379"/>
      <c r="P54" s="379"/>
      <c r="Q54" s="379"/>
      <c r="R54" s="379"/>
      <c r="S54" s="379"/>
      <c r="T54" s="379"/>
      <c r="U54" s="379"/>
      <c r="V54" s="379"/>
      <c r="W54" s="379"/>
      <c r="X54" s="379"/>
      <c r="Y54" s="379"/>
      <c r="Z54" s="379"/>
      <c r="AA54" s="379"/>
      <c r="AB54" s="379"/>
      <c r="AC54" s="379"/>
      <c r="AD54" s="379"/>
      <c r="AE54" s="379"/>
      <c r="AF54" s="379"/>
      <c r="AG54" s="380">
        <f>'03 - VRN - Vedlejší rozpo...'!J27</f>
        <v>0</v>
      </c>
      <c r="AH54" s="379"/>
      <c r="AI54" s="379"/>
      <c r="AJ54" s="379"/>
      <c r="AK54" s="379"/>
      <c r="AL54" s="379"/>
      <c r="AM54" s="379"/>
      <c r="AN54" s="380">
        <f>SUM(AG54,AT54)</f>
        <v>0</v>
      </c>
      <c r="AO54" s="379"/>
      <c r="AP54" s="379"/>
      <c r="AQ54" s="93" t="s">
        <v>90</v>
      </c>
      <c r="AR54" s="94"/>
      <c r="AS54" s="95">
        <v>0</v>
      </c>
      <c r="AT54" s="96">
        <f>ROUND(SUM(AV54:AW54),2)</f>
        <v>0</v>
      </c>
      <c r="AU54" s="97">
        <f>'03 - VRN - Vedlejší rozpo...'!P78</f>
        <v>0</v>
      </c>
      <c r="AV54" s="96">
        <f>'03 - VRN - Vedlejší rozpo...'!J30</f>
        <v>0</v>
      </c>
      <c r="AW54" s="96">
        <f>'03 - VRN - Vedlejší rozpo...'!J31</f>
        <v>0</v>
      </c>
      <c r="AX54" s="96">
        <f>'03 - VRN - Vedlejší rozpo...'!J32</f>
        <v>0</v>
      </c>
      <c r="AY54" s="96">
        <f>'03 - VRN - Vedlejší rozpo...'!J33</f>
        <v>0</v>
      </c>
      <c r="AZ54" s="96">
        <f>'03 - VRN - Vedlejší rozpo...'!F30</f>
        <v>0</v>
      </c>
      <c r="BA54" s="96">
        <f>'03 - VRN - Vedlejší rozpo...'!F31</f>
        <v>0</v>
      </c>
      <c r="BB54" s="96">
        <f>'03 - VRN - Vedlejší rozpo...'!F32</f>
        <v>0</v>
      </c>
      <c r="BC54" s="96">
        <f>'03 - VRN - Vedlejší rozpo...'!F33</f>
        <v>0</v>
      </c>
      <c r="BD54" s="98">
        <f>'03 - VRN - Vedlejší rozpo...'!F34</f>
        <v>0</v>
      </c>
      <c r="BT54" s="99" t="s">
        <v>23</v>
      </c>
      <c r="BV54" s="99" t="s">
        <v>78</v>
      </c>
      <c r="BW54" s="99" t="s">
        <v>91</v>
      </c>
      <c r="BX54" s="99" t="s">
        <v>5</v>
      </c>
      <c r="CL54" s="99" t="s">
        <v>20</v>
      </c>
      <c r="CM54" s="99" t="s">
        <v>84</v>
      </c>
    </row>
    <row r="55" spans="1:91" s="5" customFormat="1" ht="20.45" customHeight="1">
      <c r="A55" s="267" t="s">
        <v>1220</v>
      </c>
      <c r="B55" s="90"/>
      <c r="C55" s="91"/>
      <c r="D55" s="378" t="s">
        <v>92</v>
      </c>
      <c r="E55" s="379"/>
      <c r="F55" s="379"/>
      <c r="G55" s="379"/>
      <c r="H55" s="379"/>
      <c r="I55" s="92"/>
      <c r="J55" s="378" t="s">
        <v>93</v>
      </c>
      <c r="K55" s="379"/>
      <c r="L55" s="379"/>
      <c r="M55" s="379"/>
      <c r="N55" s="379"/>
      <c r="O55" s="379"/>
      <c r="P55" s="379"/>
      <c r="Q55" s="379"/>
      <c r="R55" s="379"/>
      <c r="S55" s="379"/>
      <c r="T55" s="379"/>
      <c r="U55" s="379"/>
      <c r="V55" s="379"/>
      <c r="W55" s="379"/>
      <c r="X55" s="379"/>
      <c r="Y55" s="379"/>
      <c r="Z55" s="379"/>
      <c r="AA55" s="379"/>
      <c r="AB55" s="379"/>
      <c r="AC55" s="379"/>
      <c r="AD55" s="379"/>
      <c r="AE55" s="379"/>
      <c r="AF55" s="379"/>
      <c r="AG55" s="380">
        <f>'04 - ON - Ostatní náklady'!J27</f>
        <v>0</v>
      </c>
      <c r="AH55" s="379"/>
      <c r="AI55" s="379"/>
      <c r="AJ55" s="379"/>
      <c r="AK55" s="379"/>
      <c r="AL55" s="379"/>
      <c r="AM55" s="379"/>
      <c r="AN55" s="380">
        <f>SUM(AG55,AT55)</f>
        <v>0</v>
      </c>
      <c r="AO55" s="379"/>
      <c r="AP55" s="379"/>
      <c r="AQ55" s="93" t="s">
        <v>94</v>
      </c>
      <c r="AR55" s="94"/>
      <c r="AS55" s="100">
        <v>0</v>
      </c>
      <c r="AT55" s="101">
        <f>ROUND(SUM(AV55:AW55),2)</f>
        <v>0</v>
      </c>
      <c r="AU55" s="102">
        <f>'04 - ON - Ostatní náklady'!P80</f>
        <v>0</v>
      </c>
      <c r="AV55" s="101">
        <f>'04 - ON - Ostatní náklady'!J30</f>
        <v>0</v>
      </c>
      <c r="AW55" s="101">
        <f>'04 - ON - Ostatní náklady'!J31</f>
        <v>0</v>
      </c>
      <c r="AX55" s="101">
        <f>'04 - ON - Ostatní náklady'!J32</f>
        <v>0</v>
      </c>
      <c r="AY55" s="101">
        <f>'04 - ON - Ostatní náklady'!J33</f>
        <v>0</v>
      </c>
      <c r="AZ55" s="101">
        <f>'04 - ON - Ostatní náklady'!F30</f>
        <v>0</v>
      </c>
      <c r="BA55" s="101">
        <f>'04 - ON - Ostatní náklady'!F31</f>
        <v>0</v>
      </c>
      <c r="BB55" s="101">
        <f>'04 - ON - Ostatní náklady'!F32</f>
        <v>0</v>
      </c>
      <c r="BC55" s="101">
        <f>'04 - ON - Ostatní náklady'!F33</f>
        <v>0</v>
      </c>
      <c r="BD55" s="103">
        <f>'04 - ON - Ostatní náklady'!F34</f>
        <v>0</v>
      </c>
      <c r="BT55" s="99" t="s">
        <v>23</v>
      </c>
      <c r="BV55" s="99" t="s">
        <v>78</v>
      </c>
      <c r="BW55" s="99" t="s">
        <v>95</v>
      </c>
      <c r="BX55" s="99" t="s">
        <v>5</v>
      </c>
      <c r="CL55" s="99" t="s">
        <v>20</v>
      </c>
      <c r="CM55" s="99" t="s">
        <v>84</v>
      </c>
    </row>
    <row r="56" spans="1:91" s="1" customFormat="1" ht="30" customHeight="1">
      <c r="B56" s="35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5"/>
    </row>
    <row r="57" spans="1:91" s="1" customFormat="1" ht="6.95" customHeight="1">
      <c r="B57" s="50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5"/>
    </row>
  </sheetData>
  <sheetProtection password="CC35" sheet="1" objects="1" scenarios="1" formatColumns="0" formatRows="0" sort="0" autoFilter="0"/>
  <mergeCells count="53">
    <mergeCell ref="AG51:AM51"/>
    <mergeCell ref="AN51:AP51"/>
    <mergeCell ref="AR2:BE2"/>
    <mergeCell ref="AN54:AP54"/>
    <mergeCell ref="AG54:AM54"/>
    <mergeCell ref="AN52:AP52"/>
    <mergeCell ref="AG52:AM52"/>
    <mergeCell ref="L42:AO42"/>
    <mergeCell ref="AM44:AN44"/>
    <mergeCell ref="AM46:AP46"/>
    <mergeCell ref="AS46:AT48"/>
    <mergeCell ref="W28:AE28"/>
    <mergeCell ref="AK28:AO28"/>
    <mergeCell ref="L29:O29"/>
    <mergeCell ref="W29:AE29"/>
    <mergeCell ref="AK29:AO29"/>
    <mergeCell ref="D54:H54"/>
    <mergeCell ref="J54:AF54"/>
    <mergeCell ref="AN55:AP55"/>
    <mergeCell ref="AG55:AM55"/>
    <mergeCell ref="D55:H55"/>
    <mergeCell ref="J55:AF55"/>
    <mergeCell ref="D52:H52"/>
    <mergeCell ref="J52:AF52"/>
    <mergeCell ref="AN53:AP53"/>
    <mergeCell ref="AG53:AM53"/>
    <mergeCell ref="D53:H53"/>
    <mergeCell ref="J53:AF53"/>
    <mergeCell ref="C49:G49"/>
    <mergeCell ref="I49:AF49"/>
    <mergeCell ref="AG49:AM49"/>
    <mergeCell ref="AN49:AP49"/>
    <mergeCell ref="L30:O30"/>
    <mergeCell ref="W30:AE30"/>
    <mergeCell ref="AK30:AO30"/>
    <mergeCell ref="X32:AB32"/>
    <mergeCell ref="AK32:AO32"/>
    <mergeCell ref="BE5:BE32"/>
    <mergeCell ref="K5:AO5"/>
    <mergeCell ref="K6:AO6"/>
    <mergeCell ref="E14:AJ14"/>
    <mergeCell ref="E20:AN20"/>
    <mergeCell ref="AK23:AO23"/>
    <mergeCell ref="L25:O25"/>
    <mergeCell ref="W25:AE25"/>
    <mergeCell ref="AK25:AO25"/>
    <mergeCell ref="L26:O26"/>
    <mergeCell ref="W26:AE26"/>
    <mergeCell ref="AK26:AO26"/>
    <mergeCell ref="L27:O27"/>
    <mergeCell ref="W27:AE27"/>
    <mergeCell ref="AK27:AO27"/>
    <mergeCell ref="L28:O28"/>
  </mergeCells>
  <hyperlinks>
    <hyperlink ref="K1:S1" location="C2" tooltip="Rekapitulace stavby" display="1) Rekapitulace stavby"/>
    <hyperlink ref="W1:AI1" location="C51" tooltip="Rekapitulace objektů stavby a soupisů prací" display="2) Rekapitulace objektů stavby a soupisů prací"/>
    <hyperlink ref="A52" location="'01 - IO - Kanalizace spla...'!C2" tooltip="01 - IO - Kanalizace spla..." display="/"/>
    <hyperlink ref="A53" location="'02 - IO - Kanalizace spla...'!C2" tooltip="02 - IO - Kanalizace spla..." display="/"/>
    <hyperlink ref="A54" location="'03 - VRN - Vedlejší rozpo...'!C2" tooltip="03 - VRN - Vedlejší rozpo..." display="/"/>
    <hyperlink ref="A55" location="'04 - ON - Ostatní náklady'!C2" tooltip="04 - ON - Ostatní náklady" display="/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675"/>
  <sheetViews>
    <sheetView showGridLines="0" tabSelected="1" workbookViewId="0">
      <pane ySplit="1" topLeftCell="A583" activePane="bottomLeft" state="frozen"/>
      <selection pane="bottomLeft" activeCell="F403" sqref="F403"/>
    </sheetView>
  </sheetViews>
  <sheetFormatPr defaultRowHeight="13.5"/>
  <cols>
    <col min="1" max="1" width="7.1640625" customWidth="1"/>
    <col min="2" max="2" width="1.5" customWidth="1"/>
    <col min="3" max="3" width="3.5" customWidth="1"/>
    <col min="4" max="4" width="3.6640625" customWidth="1"/>
    <col min="5" max="5" width="14.6640625" customWidth="1"/>
    <col min="6" max="6" width="64.33203125" customWidth="1"/>
    <col min="7" max="7" width="7.5" customWidth="1"/>
    <col min="8" max="8" width="9.5" customWidth="1"/>
    <col min="9" max="9" width="10.83203125" style="104" customWidth="1"/>
    <col min="10" max="10" width="21.33203125" customWidth="1"/>
    <col min="11" max="11" width="16.6640625" customWidth="1"/>
    <col min="13" max="18" width="9.1640625" hidden="1"/>
    <col min="19" max="19" width="7" hidden="1" customWidth="1"/>
    <col min="20" max="20" width="25.5" hidden="1" customWidth="1"/>
    <col min="21" max="21" width="14" hidden="1" customWidth="1"/>
    <col min="22" max="22" width="10.5" customWidth="1"/>
    <col min="23" max="23" width="14" customWidth="1"/>
    <col min="24" max="24" width="10.5" customWidth="1"/>
    <col min="25" max="25" width="12.83203125" customWidth="1"/>
    <col min="26" max="26" width="9.5" customWidth="1"/>
    <col min="27" max="27" width="12.83203125" customWidth="1"/>
    <col min="28" max="28" width="14" customWidth="1"/>
    <col min="29" max="29" width="9.5" customWidth="1"/>
    <col min="30" max="30" width="12.83203125" customWidth="1"/>
    <col min="31" max="31" width="14" customWidth="1"/>
    <col min="44" max="65" width="9.1640625" hidden="1"/>
  </cols>
  <sheetData>
    <row r="1" spans="1:70" ht="21.75" customHeight="1">
      <c r="A1" s="16"/>
      <c r="B1" s="269"/>
      <c r="C1" s="269"/>
      <c r="D1" s="268" t="s">
        <v>1</v>
      </c>
      <c r="E1" s="269"/>
      <c r="F1" s="270" t="s">
        <v>1221</v>
      </c>
      <c r="G1" s="394" t="s">
        <v>1222</v>
      </c>
      <c r="H1" s="394"/>
      <c r="I1" s="274"/>
      <c r="J1" s="270" t="s">
        <v>1223</v>
      </c>
      <c r="K1" s="268" t="s">
        <v>96</v>
      </c>
      <c r="L1" s="270" t="s">
        <v>1224</v>
      </c>
      <c r="M1" s="270"/>
      <c r="N1" s="270"/>
      <c r="O1" s="270"/>
      <c r="P1" s="270"/>
      <c r="Q1" s="270"/>
      <c r="R1" s="270"/>
      <c r="S1" s="270"/>
      <c r="T1" s="270"/>
      <c r="U1" s="266"/>
      <c r="V1" s="26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</row>
    <row r="2" spans="1:70" ht="36.950000000000003" customHeight="1"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AT2" s="18" t="s">
        <v>83</v>
      </c>
    </row>
    <row r="3" spans="1:70" ht="6.95" customHeight="1">
      <c r="B3" s="19"/>
      <c r="C3" s="20"/>
      <c r="D3" s="20"/>
      <c r="E3" s="20"/>
      <c r="F3" s="20"/>
      <c r="G3" s="20"/>
      <c r="H3" s="20"/>
      <c r="I3" s="105"/>
      <c r="J3" s="20"/>
      <c r="K3" s="21"/>
      <c r="AT3" s="18" t="s">
        <v>84</v>
      </c>
    </row>
    <row r="4" spans="1:70" ht="36.950000000000003" customHeight="1">
      <c r="B4" s="22"/>
      <c r="C4" s="23"/>
      <c r="D4" s="24" t="s">
        <v>97</v>
      </c>
      <c r="E4" s="23"/>
      <c r="F4" s="23"/>
      <c r="G4" s="23"/>
      <c r="H4" s="23"/>
      <c r="I4" s="106"/>
      <c r="J4" s="23"/>
      <c r="K4" s="25"/>
      <c r="M4" s="26" t="s">
        <v>10</v>
      </c>
      <c r="AT4" s="18" t="s">
        <v>4</v>
      </c>
    </row>
    <row r="5" spans="1:70" ht="6.95" customHeight="1">
      <c r="B5" s="22"/>
      <c r="C5" s="23"/>
      <c r="D5" s="23"/>
      <c r="E5" s="23"/>
      <c r="F5" s="23"/>
      <c r="G5" s="23"/>
      <c r="H5" s="23"/>
      <c r="I5" s="106"/>
      <c r="J5" s="23"/>
      <c r="K5" s="25"/>
    </row>
    <row r="6" spans="1:70" ht="15">
      <c r="B6" s="22"/>
      <c r="C6" s="23"/>
      <c r="D6" s="31" t="s">
        <v>16</v>
      </c>
      <c r="E6" s="23"/>
      <c r="F6" s="23"/>
      <c r="G6" s="23"/>
      <c r="H6" s="23"/>
      <c r="I6" s="106"/>
      <c r="J6" s="23"/>
      <c r="K6" s="25"/>
    </row>
    <row r="7" spans="1:70" ht="20.45" customHeight="1">
      <c r="B7" s="22"/>
      <c r="C7" s="23"/>
      <c r="D7" s="23"/>
      <c r="E7" s="395" t="str">
        <f>'Rekapitulace stavby'!K6</f>
        <v>Kanalizace Kněževes</v>
      </c>
      <c r="F7" s="359"/>
      <c r="G7" s="359"/>
      <c r="H7" s="359"/>
      <c r="I7" s="106"/>
      <c r="J7" s="23"/>
      <c r="K7" s="25"/>
    </row>
    <row r="8" spans="1:70" s="1" customFormat="1" ht="15">
      <c r="B8" s="35"/>
      <c r="C8" s="36"/>
      <c r="D8" s="31" t="s">
        <v>98</v>
      </c>
      <c r="E8" s="36"/>
      <c r="F8" s="36"/>
      <c r="G8" s="36"/>
      <c r="H8" s="36"/>
      <c r="I8" s="107"/>
      <c r="J8" s="36"/>
      <c r="K8" s="39"/>
    </row>
    <row r="9" spans="1:70" s="1" customFormat="1" ht="36.950000000000003" customHeight="1">
      <c r="B9" s="35"/>
      <c r="C9" s="36"/>
      <c r="D9" s="36"/>
      <c r="E9" s="396" t="s">
        <v>99</v>
      </c>
      <c r="F9" s="366"/>
      <c r="G9" s="366"/>
      <c r="H9" s="366"/>
      <c r="I9" s="107"/>
      <c r="J9" s="36"/>
      <c r="K9" s="39"/>
    </row>
    <row r="10" spans="1:70" s="1" customFormat="1">
      <c r="B10" s="35"/>
      <c r="C10" s="36"/>
      <c r="D10" s="36"/>
      <c r="E10" s="36"/>
      <c r="F10" s="36"/>
      <c r="G10" s="36"/>
      <c r="H10" s="36"/>
      <c r="I10" s="107"/>
      <c r="J10" s="36"/>
      <c r="K10" s="39"/>
    </row>
    <row r="11" spans="1:70" s="1" customFormat="1" ht="14.45" customHeight="1">
      <c r="B11" s="35"/>
      <c r="C11" s="36"/>
      <c r="D11" s="31" t="s">
        <v>19</v>
      </c>
      <c r="E11" s="36"/>
      <c r="F11" s="29" t="s">
        <v>20</v>
      </c>
      <c r="G11" s="36"/>
      <c r="H11" s="36"/>
      <c r="I11" s="108" t="s">
        <v>21</v>
      </c>
      <c r="J11" s="29" t="s">
        <v>22</v>
      </c>
      <c r="K11" s="39"/>
    </row>
    <row r="12" spans="1:70" s="1" customFormat="1" ht="14.45" customHeight="1">
      <c r="B12" s="35"/>
      <c r="C12" s="36"/>
      <c r="D12" s="31" t="s">
        <v>24</v>
      </c>
      <c r="E12" s="36"/>
      <c r="F12" s="29" t="s">
        <v>25</v>
      </c>
      <c r="G12" s="36"/>
      <c r="H12" s="36"/>
      <c r="I12" s="108" t="s">
        <v>26</v>
      </c>
      <c r="J12" s="109" t="str">
        <f>'Rekapitulace stavby'!AN8</f>
        <v>1.8.2016</v>
      </c>
      <c r="K12" s="39"/>
    </row>
    <row r="13" spans="1:70" s="1" customFormat="1" ht="10.9" customHeight="1">
      <c r="B13" s="35"/>
      <c r="C13" s="36"/>
      <c r="D13" s="36"/>
      <c r="E13" s="36"/>
      <c r="F13" s="36"/>
      <c r="G13" s="36"/>
      <c r="H13" s="36"/>
      <c r="I13" s="107"/>
      <c r="J13" s="36"/>
      <c r="K13" s="39"/>
    </row>
    <row r="14" spans="1:70" s="1" customFormat="1" ht="14.45" customHeight="1">
      <c r="B14" s="35"/>
      <c r="C14" s="36"/>
      <c r="D14" s="31" t="s">
        <v>30</v>
      </c>
      <c r="E14" s="36"/>
      <c r="F14" s="36"/>
      <c r="G14" s="36"/>
      <c r="H14" s="36"/>
      <c r="I14" s="108" t="s">
        <v>31</v>
      </c>
      <c r="J14" s="29" t="s">
        <v>32</v>
      </c>
      <c r="K14" s="39"/>
    </row>
    <row r="15" spans="1:70" s="1" customFormat="1" ht="18" customHeight="1">
      <c r="B15" s="35"/>
      <c r="C15" s="36"/>
      <c r="D15" s="36"/>
      <c r="E15" s="29" t="s">
        <v>100</v>
      </c>
      <c r="F15" s="36"/>
      <c r="G15" s="36"/>
      <c r="H15" s="36"/>
      <c r="I15" s="108" t="s">
        <v>34</v>
      </c>
      <c r="J15" s="29" t="s">
        <v>32</v>
      </c>
      <c r="K15" s="39"/>
    </row>
    <row r="16" spans="1:70" s="1" customFormat="1" ht="6.95" customHeight="1">
      <c r="B16" s="35"/>
      <c r="C16" s="36"/>
      <c r="D16" s="36"/>
      <c r="E16" s="36"/>
      <c r="F16" s="36"/>
      <c r="G16" s="36"/>
      <c r="H16" s="36"/>
      <c r="I16" s="107"/>
      <c r="J16" s="36"/>
      <c r="K16" s="39"/>
    </row>
    <row r="17" spans="2:11" s="1" customFormat="1" ht="14.45" customHeight="1">
      <c r="B17" s="35"/>
      <c r="C17" s="36"/>
      <c r="D17" s="31" t="s">
        <v>35</v>
      </c>
      <c r="E17" s="36"/>
      <c r="F17" s="36"/>
      <c r="G17" s="36"/>
      <c r="H17" s="36"/>
      <c r="I17" s="108" t="s">
        <v>31</v>
      </c>
      <c r="J17" s="29" t="str">
        <f>IF('Rekapitulace stavby'!AN13="Vyplň údaj","",IF('Rekapitulace stavby'!AN13="","",'Rekapitulace stavby'!AN13))</f>
        <v/>
      </c>
      <c r="K17" s="39"/>
    </row>
    <row r="18" spans="2:11" s="1" customFormat="1" ht="18" customHeight="1">
      <c r="B18" s="35"/>
      <c r="C18" s="36"/>
      <c r="D18" s="36"/>
      <c r="E18" s="29" t="str">
        <f>IF('Rekapitulace stavby'!E14="Vyplň údaj","",IF('Rekapitulace stavby'!E14="","",'Rekapitulace stavby'!E14))</f>
        <v/>
      </c>
      <c r="F18" s="36"/>
      <c r="G18" s="36"/>
      <c r="H18" s="36"/>
      <c r="I18" s="108" t="s">
        <v>34</v>
      </c>
      <c r="J18" s="29" t="str">
        <f>IF('Rekapitulace stavby'!AN14="Vyplň údaj","",IF('Rekapitulace stavby'!AN14="","",'Rekapitulace stavby'!AN14))</f>
        <v/>
      </c>
      <c r="K18" s="39"/>
    </row>
    <row r="19" spans="2:11" s="1" customFormat="1" ht="6.95" customHeight="1">
      <c r="B19" s="35"/>
      <c r="C19" s="36"/>
      <c r="D19" s="36"/>
      <c r="E19" s="36"/>
      <c r="F19" s="36"/>
      <c r="G19" s="36"/>
      <c r="H19" s="36"/>
      <c r="I19" s="107"/>
      <c r="J19" s="36"/>
      <c r="K19" s="39"/>
    </row>
    <row r="20" spans="2:11" s="1" customFormat="1" ht="14.45" customHeight="1">
      <c r="B20" s="35"/>
      <c r="C20" s="36"/>
      <c r="D20" s="31" t="s">
        <v>37</v>
      </c>
      <c r="E20" s="36"/>
      <c r="F20" s="36"/>
      <c r="G20" s="36"/>
      <c r="H20" s="36"/>
      <c r="I20" s="108" t="s">
        <v>31</v>
      </c>
      <c r="J20" s="29" t="s">
        <v>32</v>
      </c>
      <c r="K20" s="39"/>
    </row>
    <row r="21" spans="2:11" s="1" customFormat="1" ht="18" customHeight="1">
      <c r="B21" s="35"/>
      <c r="C21" s="36"/>
      <c r="D21" s="36"/>
      <c r="E21" s="29" t="s">
        <v>38</v>
      </c>
      <c r="F21" s="36"/>
      <c r="G21" s="36"/>
      <c r="H21" s="36"/>
      <c r="I21" s="108" t="s">
        <v>34</v>
      </c>
      <c r="J21" s="29" t="s">
        <v>32</v>
      </c>
      <c r="K21" s="39"/>
    </row>
    <row r="22" spans="2:11" s="1" customFormat="1" ht="6.95" customHeight="1">
      <c r="B22" s="35"/>
      <c r="C22" s="36"/>
      <c r="D22" s="36"/>
      <c r="E22" s="36"/>
      <c r="F22" s="36"/>
      <c r="G22" s="36"/>
      <c r="H22" s="36"/>
      <c r="I22" s="107"/>
      <c r="J22" s="36"/>
      <c r="K22" s="39"/>
    </row>
    <row r="23" spans="2:11" s="1" customFormat="1" ht="14.45" customHeight="1">
      <c r="B23" s="35"/>
      <c r="C23" s="36"/>
      <c r="D23" s="31" t="s">
        <v>40</v>
      </c>
      <c r="E23" s="36"/>
      <c r="F23" s="36"/>
      <c r="G23" s="36"/>
      <c r="H23" s="36"/>
      <c r="I23" s="107"/>
      <c r="J23" s="36"/>
      <c r="K23" s="39"/>
    </row>
    <row r="24" spans="2:11" s="6" customFormat="1" ht="106.9" customHeight="1">
      <c r="B24" s="110"/>
      <c r="C24" s="111"/>
      <c r="D24" s="111"/>
      <c r="E24" s="362" t="s">
        <v>41</v>
      </c>
      <c r="F24" s="397"/>
      <c r="G24" s="397"/>
      <c r="H24" s="397"/>
      <c r="I24" s="112"/>
      <c r="J24" s="111"/>
      <c r="K24" s="113"/>
    </row>
    <row r="25" spans="2:11" s="1" customFormat="1" ht="6.95" customHeight="1">
      <c r="B25" s="35"/>
      <c r="C25" s="36"/>
      <c r="D25" s="36"/>
      <c r="E25" s="36"/>
      <c r="F25" s="36"/>
      <c r="G25" s="36"/>
      <c r="H25" s="36"/>
      <c r="I25" s="107"/>
      <c r="J25" s="36"/>
      <c r="K25" s="39"/>
    </row>
    <row r="26" spans="2:11" s="1" customFormat="1" ht="6.95" customHeight="1">
      <c r="B26" s="35"/>
      <c r="C26" s="36"/>
      <c r="D26" s="79"/>
      <c r="E26" s="79"/>
      <c r="F26" s="79"/>
      <c r="G26" s="79"/>
      <c r="H26" s="79"/>
      <c r="I26" s="114"/>
      <c r="J26" s="79"/>
      <c r="K26" s="115"/>
    </row>
    <row r="27" spans="2:11" s="1" customFormat="1" ht="25.35" customHeight="1">
      <c r="B27" s="35"/>
      <c r="C27" s="36"/>
      <c r="D27" s="116" t="s">
        <v>42</v>
      </c>
      <c r="E27" s="36"/>
      <c r="F27" s="36"/>
      <c r="G27" s="36"/>
      <c r="H27" s="36"/>
      <c r="I27" s="107"/>
      <c r="J27" s="117">
        <f>ROUND(J88,2)</f>
        <v>0</v>
      </c>
      <c r="K27" s="39"/>
    </row>
    <row r="28" spans="2:11" s="1" customFormat="1" ht="6.95" customHeight="1">
      <c r="B28" s="35"/>
      <c r="C28" s="36"/>
      <c r="D28" s="79"/>
      <c r="E28" s="79"/>
      <c r="F28" s="79"/>
      <c r="G28" s="79"/>
      <c r="H28" s="79"/>
      <c r="I28" s="114"/>
      <c r="J28" s="79"/>
      <c r="K28" s="115"/>
    </row>
    <row r="29" spans="2:11" s="1" customFormat="1" ht="14.45" customHeight="1">
      <c r="B29" s="35"/>
      <c r="C29" s="36"/>
      <c r="D29" s="36"/>
      <c r="E29" s="36"/>
      <c r="F29" s="40" t="s">
        <v>44</v>
      </c>
      <c r="G29" s="36"/>
      <c r="H29" s="36"/>
      <c r="I29" s="118" t="s">
        <v>43</v>
      </c>
      <c r="J29" s="40" t="s">
        <v>45</v>
      </c>
      <c r="K29" s="39"/>
    </row>
    <row r="30" spans="2:11" s="1" customFormat="1" ht="14.45" customHeight="1">
      <c r="B30" s="35"/>
      <c r="C30" s="36"/>
      <c r="D30" s="43" t="s">
        <v>46</v>
      </c>
      <c r="E30" s="43" t="s">
        <v>47</v>
      </c>
      <c r="F30" s="119">
        <f>ROUND(SUM(BE88:BE674), 2)</f>
        <v>0</v>
      </c>
      <c r="G30" s="36"/>
      <c r="H30" s="36"/>
      <c r="I30" s="120">
        <v>0.21</v>
      </c>
      <c r="J30" s="119">
        <f>ROUND(ROUND((SUM(BE88:BE674)), 2)*I30, 2)</f>
        <v>0</v>
      </c>
      <c r="K30" s="39"/>
    </row>
    <row r="31" spans="2:11" s="1" customFormat="1" ht="14.45" customHeight="1">
      <c r="B31" s="35"/>
      <c r="C31" s="36"/>
      <c r="D31" s="36"/>
      <c r="E31" s="43" t="s">
        <v>48</v>
      </c>
      <c r="F31" s="119">
        <f>ROUND(SUM(BF88:BF674), 2)</f>
        <v>0</v>
      </c>
      <c r="G31" s="36"/>
      <c r="H31" s="36"/>
      <c r="I31" s="120">
        <v>0.15</v>
      </c>
      <c r="J31" s="119">
        <f>ROUND(ROUND((SUM(BF88:BF674)), 2)*I31, 2)</f>
        <v>0</v>
      </c>
      <c r="K31" s="39"/>
    </row>
    <row r="32" spans="2:11" s="1" customFormat="1" ht="14.45" hidden="1" customHeight="1">
      <c r="B32" s="35"/>
      <c r="C32" s="36"/>
      <c r="D32" s="36"/>
      <c r="E32" s="43" t="s">
        <v>49</v>
      </c>
      <c r="F32" s="119">
        <f>ROUND(SUM(BG88:BG674), 2)</f>
        <v>0</v>
      </c>
      <c r="G32" s="36"/>
      <c r="H32" s="36"/>
      <c r="I32" s="120">
        <v>0.21</v>
      </c>
      <c r="J32" s="119">
        <v>0</v>
      </c>
      <c r="K32" s="39"/>
    </row>
    <row r="33" spans="2:11" s="1" customFormat="1" ht="14.45" hidden="1" customHeight="1">
      <c r="B33" s="35"/>
      <c r="C33" s="36"/>
      <c r="D33" s="36"/>
      <c r="E33" s="43" t="s">
        <v>50</v>
      </c>
      <c r="F33" s="119">
        <f>ROUND(SUM(BH88:BH674), 2)</f>
        <v>0</v>
      </c>
      <c r="G33" s="36"/>
      <c r="H33" s="36"/>
      <c r="I33" s="120">
        <v>0.15</v>
      </c>
      <c r="J33" s="119">
        <v>0</v>
      </c>
      <c r="K33" s="39"/>
    </row>
    <row r="34" spans="2:11" s="1" customFormat="1" ht="14.45" hidden="1" customHeight="1">
      <c r="B34" s="35"/>
      <c r="C34" s="36"/>
      <c r="D34" s="36"/>
      <c r="E34" s="43" t="s">
        <v>51</v>
      </c>
      <c r="F34" s="119">
        <f>ROUND(SUM(BI88:BI674), 2)</f>
        <v>0</v>
      </c>
      <c r="G34" s="36"/>
      <c r="H34" s="36"/>
      <c r="I34" s="120">
        <v>0</v>
      </c>
      <c r="J34" s="119">
        <v>0</v>
      </c>
      <c r="K34" s="39"/>
    </row>
    <row r="35" spans="2:11" s="1" customFormat="1" ht="6.95" customHeight="1">
      <c r="B35" s="35"/>
      <c r="C35" s="36"/>
      <c r="D35" s="36"/>
      <c r="E35" s="36"/>
      <c r="F35" s="36"/>
      <c r="G35" s="36"/>
      <c r="H35" s="36"/>
      <c r="I35" s="107"/>
      <c r="J35" s="36"/>
      <c r="K35" s="39"/>
    </row>
    <row r="36" spans="2:11" s="1" customFormat="1" ht="25.35" customHeight="1">
      <c r="B36" s="35"/>
      <c r="C36" s="121"/>
      <c r="D36" s="122" t="s">
        <v>52</v>
      </c>
      <c r="E36" s="73"/>
      <c r="F36" s="73"/>
      <c r="G36" s="123" t="s">
        <v>53</v>
      </c>
      <c r="H36" s="124" t="s">
        <v>54</v>
      </c>
      <c r="I36" s="125"/>
      <c r="J36" s="126">
        <f>SUM(J27:J34)</f>
        <v>0</v>
      </c>
      <c r="K36" s="127"/>
    </row>
    <row r="37" spans="2:11" s="1" customFormat="1" ht="14.45" customHeight="1">
      <c r="B37" s="50"/>
      <c r="C37" s="51"/>
      <c r="D37" s="51"/>
      <c r="E37" s="51"/>
      <c r="F37" s="51"/>
      <c r="G37" s="51"/>
      <c r="H37" s="51"/>
      <c r="I37" s="128"/>
      <c r="J37" s="51"/>
      <c r="K37" s="52"/>
    </row>
    <row r="41" spans="2:11" s="1" customFormat="1" ht="6.95" customHeight="1">
      <c r="B41" s="129"/>
      <c r="C41" s="130"/>
      <c r="D41" s="130"/>
      <c r="E41" s="130"/>
      <c r="F41" s="130"/>
      <c r="G41" s="130"/>
      <c r="H41" s="130"/>
      <c r="I41" s="131"/>
      <c r="J41" s="130"/>
      <c r="K41" s="132"/>
    </row>
    <row r="42" spans="2:11" s="1" customFormat="1" ht="36.950000000000003" customHeight="1">
      <c r="B42" s="35"/>
      <c r="C42" s="24" t="s">
        <v>101</v>
      </c>
      <c r="D42" s="36"/>
      <c r="E42" s="36"/>
      <c r="F42" s="36"/>
      <c r="G42" s="36"/>
      <c r="H42" s="36"/>
      <c r="I42" s="107"/>
      <c r="J42" s="36"/>
      <c r="K42" s="39"/>
    </row>
    <row r="43" spans="2:11" s="1" customFormat="1" ht="6.95" customHeight="1">
      <c r="B43" s="35"/>
      <c r="C43" s="36"/>
      <c r="D43" s="36"/>
      <c r="E43" s="36"/>
      <c r="F43" s="36"/>
      <c r="G43" s="36"/>
      <c r="H43" s="36"/>
      <c r="I43" s="107"/>
      <c r="J43" s="36"/>
      <c r="K43" s="39"/>
    </row>
    <row r="44" spans="2:11" s="1" customFormat="1" ht="14.45" customHeight="1">
      <c r="B44" s="35"/>
      <c r="C44" s="31" t="s">
        <v>16</v>
      </c>
      <c r="D44" s="36"/>
      <c r="E44" s="36"/>
      <c r="F44" s="36"/>
      <c r="G44" s="36"/>
      <c r="H44" s="36"/>
      <c r="I44" s="107"/>
      <c r="J44" s="36"/>
      <c r="K44" s="39"/>
    </row>
    <row r="45" spans="2:11" s="1" customFormat="1" ht="20.45" customHeight="1">
      <c r="B45" s="35"/>
      <c r="C45" s="36"/>
      <c r="D45" s="36"/>
      <c r="E45" s="395" t="str">
        <f>E7</f>
        <v>Kanalizace Kněževes</v>
      </c>
      <c r="F45" s="366"/>
      <c r="G45" s="366"/>
      <c r="H45" s="366"/>
      <c r="I45" s="107"/>
      <c r="J45" s="36"/>
      <c r="K45" s="39"/>
    </row>
    <row r="46" spans="2:11" s="1" customFormat="1" ht="14.45" customHeight="1">
      <c r="B46" s="35"/>
      <c r="C46" s="31" t="s">
        <v>98</v>
      </c>
      <c r="D46" s="36"/>
      <c r="E46" s="36"/>
      <c r="F46" s="36"/>
      <c r="G46" s="36"/>
      <c r="H46" s="36"/>
      <c r="I46" s="107"/>
      <c r="J46" s="36"/>
      <c r="K46" s="39"/>
    </row>
    <row r="47" spans="2:11" s="1" customFormat="1" ht="22.15" customHeight="1">
      <c r="B47" s="35"/>
      <c r="C47" s="36"/>
      <c r="D47" s="36"/>
      <c r="E47" s="396" t="str">
        <f>E9</f>
        <v>01 - IO - Kanalizace splašková - II.etapa</v>
      </c>
      <c r="F47" s="366"/>
      <c r="G47" s="366"/>
      <c r="H47" s="366"/>
      <c r="I47" s="107"/>
      <c r="J47" s="36"/>
      <c r="K47" s="39"/>
    </row>
    <row r="48" spans="2:11" s="1" customFormat="1" ht="6.95" customHeight="1">
      <c r="B48" s="35"/>
      <c r="C48" s="36"/>
      <c r="D48" s="36"/>
      <c r="E48" s="36"/>
      <c r="F48" s="36"/>
      <c r="G48" s="36"/>
      <c r="H48" s="36"/>
      <c r="I48" s="107"/>
      <c r="J48" s="36"/>
      <c r="K48" s="39"/>
    </row>
    <row r="49" spans="2:47" s="1" customFormat="1" ht="18" customHeight="1">
      <c r="B49" s="35"/>
      <c r="C49" s="31" t="s">
        <v>24</v>
      </c>
      <c r="D49" s="36"/>
      <c r="E49" s="36"/>
      <c r="F49" s="29" t="str">
        <f>F12</f>
        <v>Kněževes</v>
      </c>
      <c r="G49" s="36"/>
      <c r="H49" s="36"/>
      <c r="I49" s="108" t="s">
        <v>26</v>
      </c>
      <c r="J49" s="109" t="str">
        <f>IF(J12="","",J12)</f>
        <v>1.8.2016</v>
      </c>
      <c r="K49" s="39"/>
    </row>
    <row r="50" spans="2:47" s="1" customFormat="1" ht="6.95" customHeight="1">
      <c r="B50" s="35"/>
      <c r="C50" s="36"/>
      <c r="D50" s="36"/>
      <c r="E50" s="36"/>
      <c r="F50" s="36"/>
      <c r="G50" s="36"/>
      <c r="H50" s="36"/>
      <c r="I50" s="107"/>
      <c r="J50" s="36"/>
      <c r="K50" s="39"/>
    </row>
    <row r="51" spans="2:47" s="1" customFormat="1" ht="15">
      <c r="B51" s="35"/>
      <c r="C51" s="31" t="s">
        <v>30</v>
      </c>
      <c r="D51" s="36"/>
      <c r="E51" s="36"/>
      <c r="F51" s="29" t="str">
        <f>E15</f>
        <v>Městys Kněževes</v>
      </c>
      <c r="G51" s="36"/>
      <c r="H51" s="36"/>
      <c r="I51" s="108" t="s">
        <v>37</v>
      </c>
      <c r="J51" s="29" t="str">
        <f>E21</f>
        <v>Inženýrská a projektová kancelář Vítek</v>
      </c>
      <c r="K51" s="39"/>
    </row>
    <row r="52" spans="2:47" s="1" customFormat="1" ht="14.45" customHeight="1">
      <c r="B52" s="35"/>
      <c r="C52" s="31" t="s">
        <v>35</v>
      </c>
      <c r="D52" s="36"/>
      <c r="E52" s="36"/>
      <c r="F52" s="29" t="str">
        <f>IF(E18="","",E18)</f>
        <v/>
      </c>
      <c r="G52" s="36"/>
      <c r="H52" s="36"/>
      <c r="I52" s="107"/>
      <c r="J52" s="36"/>
      <c r="K52" s="39"/>
    </row>
    <row r="53" spans="2:47" s="1" customFormat="1" ht="10.35" customHeight="1">
      <c r="B53" s="35"/>
      <c r="C53" s="36"/>
      <c r="D53" s="36"/>
      <c r="E53" s="36"/>
      <c r="F53" s="36"/>
      <c r="G53" s="36"/>
      <c r="H53" s="36"/>
      <c r="I53" s="107"/>
      <c r="J53" s="36"/>
      <c r="K53" s="39"/>
    </row>
    <row r="54" spans="2:47" s="1" customFormat="1" ht="29.25" customHeight="1">
      <c r="B54" s="35"/>
      <c r="C54" s="133" t="s">
        <v>102</v>
      </c>
      <c r="D54" s="121"/>
      <c r="E54" s="121"/>
      <c r="F54" s="121"/>
      <c r="G54" s="121"/>
      <c r="H54" s="121"/>
      <c r="I54" s="134"/>
      <c r="J54" s="135" t="s">
        <v>103</v>
      </c>
      <c r="K54" s="136"/>
    </row>
    <row r="55" spans="2:47" s="1" customFormat="1" ht="10.35" customHeight="1">
      <c r="B55" s="35"/>
      <c r="C55" s="36"/>
      <c r="D55" s="36"/>
      <c r="E55" s="36"/>
      <c r="F55" s="36"/>
      <c r="G55" s="36"/>
      <c r="H55" s="36"/>
      <c r="I55" s="107"/>
      <c r="J55" s="36"/>
      <c r="K55" s="39"/>
    </row>
    <row r="56" spans="2:47" s="1" customFormat="1" ht="29.25" customHeight="1">
      <c r="B56" s="35"/>
      <c r="C56" s="137" t="s">
        <v>104</v>
      </c>
      <c r="D56" s="36"/>
      <c r="E56" s="36"/>
      <c r="F56" s="36"/>
      <c r="G56" s="36"/>
      <c r="H56" s="36"/>
      <c r="I56" s="107"/>
      <c r="J56" s="117">
        <f>J88</f>
        <v>0</v>
      </c>
      <c r="K56" s="39"/>
      <c r="AU56" s="18" t="s">
        <v>105</v>
      </c>
    </row>
    <row r="57" spans="2:47" s="7" customFormat="1" ht="24.95" customHeight="1">
      <c r="B57" s="138"/>
      <c r="C57" s="139"/>
      <c r="D57" s="140" t="s">
        <v>106</v>
      </c>
      <c r="E57" s="141"/>
      <c r="F57" s="141"/>
      <c r="G57" s="141"/>
      <c r="H57" s="141"/>
      <c r="I57" s="142"/>
      <c r="J57" s="143">
        <f>J89</f>
        <v>0</v>
      </c>
      <c r="K57" s="144"/>
    </row>
    <row r="58" spans="2:47" s="8" customFormat="1" ht="19.899999999999999" customHeight="1">
      <c r="B58" s="145"/>
      <c r="C58" s="146"/>
      <c r="D58" s="147" t="s">
        <v>107</v>
      </c>
      <c r="E58" s="148"/>
      <c r="F58" s="148"/>
      <c r="G58" s="148"/>
      <c r="H58" s="148"/>
      <c r="I58" s="149"/>
      <c r="J58" s="150">
        <f>J90</f>
        <v>0</v>
      </c>
      <c r="K58" s="151"/>
    </row>
    <row r="59" spans="2:47" s="8" customFormat="1" ht="14.85" customHeight="1">
      <c r="B59" s="145"/>
      <c r="C59" s="146"/>
      <c r="D59" s="147" t="s">
        <v>108</v>
      </c>
      <c r="E59" s="148"/>
      <c r="F59" s="148"/>
      <c r="G59" s="148"/>
      <c r="H59" s="148"/>
      <c r="I59" s="149"/>
      <c r="J59" s="150">
        <f>J396</f>
        <v>0</v>
      </c>
      <c r="K59" s="151"/>
    </row>
    <row r="60" spans="2:47" s="8" customFormat="1" ht="19.899999999999999" customHeight="1">
      <c r="B60" s="145"/>
      <c r="C60" s="146"/>
      <c r="D60" s="147" t="s">
        <v>109</v>
      </c>
      <c r="E60" s="148"/>
      <c r="F60" s="148"/>
      <c r="G60" s="148"/>
      <c r="H60" s="148"/>
      <c r="I60" s="149"/>
      <c r="J60" s="150">
        <f>J402</f>
        <v>0</v>
      </c>
      <c r="K60" s="151"/>
    </row>
    <row r="61" spans="2:47" s="8" customFormat="1" ht="19.899999999999999" customHeight="1">
      <c r="B61" s="145"/>
      <c r="C61" s="146"/>
      <c r="D61" s="147" t="s">
        <v>110</v>
      </c>
      <c r="E61" s="148"/>
      <c r="F61" s="148"/>
      <c r="G61" s="148"/>
      <c r="H61" s="148"/>
      <c r="I61" s="149"/>
      <c r="J61" s="150">
        <f>J405</f>
        <v>0</v>
      </c>
      <c r="K61" s="151"/>
    </row>
    <row r="62" spans="2:47" s="8" customFormat="1" ht="19.899999999999999" customHeight="1">
      <c r="B62" s="145"/>
      <c r="C62" s="146"/>
      <c r="D62" s="147" t="s">
        <v>111</v>
      </c>
      <c r="E62" s="148"/>
      <c r="F62" s="148"/>
      <c r="G62" s="148"/>
      <c r="H62" s="148"/>
      <c r="I62" s="149"/>
      <c r="J62" s="150">
        <f>J447</f>
        <v>0</v>
      </c>
      <c r="K62" s="151"/>
    </row>
    <row r="63" spans="2:47" s="8" customFormat="1" ht="19.899999999999999" customHeight="1">
      <c r="B63" s="145"/>
      <c r="C63" s="146"/>
      <c r="D63" s="147" t="s">
        <v>112</v>
      </c>
      <c r="E63" s="148"/>
      <c r="F63" s="148"/>
      <c r="G63" s="148"/>
      <c r="H63" s="148"/>
      <c r="I63" s="149"/>
      <c r="J63" s="150">
        <f>J505</f>
        <v>0</v>
      </c>
      <c r="K63" s="151"/>
    </row>
    <row r="64" spans="2:47" s="8" customFormat="1" ht="19.899999999999999" customHeight="1">
      <c r="B64" s="145"/>
      <c r="C64" s="146"/>
      <c r="D64" s="147" t="s">
        <v>113</v>
      </c>
      <c r="E64" s="148"/>
      <c r="F64" s="148"/>
      <c r="G64" s="148"/>
      <c r="H64" s="148"/>
      <c r="I64" s="149"/>
      <c r="J64" s="150">
        <f>J596</f>
        <v>0</v>
      </c>
      <c r="K64" s="151"/>
    </row>
    <row r="65" spans="2:12" s="8" customFormat="1" ht="19.899999999999999" customHeight="1">
      <c r="B65" s="145"/>
      <c r="C65" s="146"/>
      <c r="D65" s="147" t="s">
        <v>114</v>
      </c>
      <c r="E65" s="148"/>
      <c r="F65" s="148"/>
      <c r="G65" s="148"/>
      <c r="H65" s="148"/>
      <c r="I65" s="149"/>
      <c r="J65" s="150">
        <f>J644</f>
        <v>0</v>
      </c>
      <c r="K65" s="151"/>
    </row>
    <row r="66" spans="2:12" s="8" customFormat="1" ht="19.899999999999999" customHeight="1">
      <c r="B66" s="145"/>
      <c r="C66" s="146"/>
      <c r="D66" s="147" t="s">
        <v>115</v>
      </c>
      <c r="E66" s="148"/>
      <c r="F66" s="148"/>
      <c r="G66" s="148"/>
      <c r="H66" s="148"/>
      <c r="I66" s="149"/>
      <c r="J66" s="150">
        <f>J658</f>
        <v>0</v>
      </c>
      <c r="K66" s="151"/>
    </row>
    <row r="67" spans="2:12" s="7" customFormat="1" ht="24.95" customHeight="1">
      <c r="B67" s="138"/>
      <c r="C67" s="139"/>
      <c r="D67" s="140" t="s">
        <v>116</v>
      </c>
      <c r="E67" s="141"/>
      <c r="F67" s="141"/>
      <c r="G67" s="141"/>
      <c r="H67" s="141"/>
      <c r="I67" s="142"/>
      <c r="J67" s="143">
        <f>J660</f>
        <v>0</v>
      </c>
      <c r="K67" s="144"/>
    </row>
    <row r="68" spans="2:12" s="8" customFormat="1" ht="19.899999999999999" customHeight="1">
      <c r="B68" s="145"/>
      <c r="C68" s="146"/>
      <c r="D68" s="147" t="s">
        <v>117</v>
      </c>
      <c r="E68" s="148"/>
      <c r="F68" s="148"/>
      <c r="G68" s="148"/>
      <c r="H68" s="148"/>
      <c r="I68" s="149"/>
      <c r="J68" s="150">
        <f>J661</f>
        <v>0</v>
      </c>
      <c r="K68" s="151"/>
    </row>
    <row r="69" spans="2:12" s="1" customFormat="1" ht="21.75" customHeight="1">
      <c r="B69" s="35"/>
      <c r="C69" s="36"/>
      <c r="D69" s="36"/>
      <c r="E69" s="36"/>
      <c r="F69" s="36"/>
      <c r="G69" s="36"/>
      <c r="H69" s="36"/>
      <c r="I69" s="107"/>
      <c r="J69" s="36"/>
      <c r="K69" s="39"/>
    </row>
    <row r="70" spans="2:12" s="1" customFormat="1" ht="6.95" customHeight="1">
      <c r="B70" s="50"/>
      <c r="C70" s="51"/>
      <c r="D70" s="51"/>
      <c r="E70" s="51"/>
      <c r="F70" s="51"/>
      <c r="G70" s="51"/>
      <c r="H70" s="51"/>
      <c r="I70" s="128"/>
      <c r="J70" s="51"/>
      <c r="K70" s="52"/>
    </row>
    <row r="74" spans="2:12" s="1" customFormat="1" ht="6.95" customHeight="1">
      <c r="B74" s="53"/>
      <c r="C74" s="54"/>
      <c r="D74" s="54"/>
      <c r="E74" s="54"/>
      <c r="F74" s="54"/>
      <c r="G74" s="54"/>
      <c r="H74" s="54"/>
      <c r="I74" s="131"/>
      <c r="J74" s="54"/>
      <c r="K74" s="54"/>
      <c r="L74" s="55"/>
    </row>
    <row r="75" spans="2:12" s="1" customFormat="1" ht="36.950000000000003" customHeight="1">
      <c r="B75" s="35"/>
      <c r="C75" s="56" t="s">
        <v>118</v>
      </c>
      <c r="D75" s="57"/>
      <c r="E75" s="57"/>
      <c r="F75" s="57"/>
      <c r="G75" s="57"/>
      <c r="H75" s="57"/>
      <c r="I75" s="152"/>
      <c r="J75" s="57"/>
      <c r="K75" s="57"/>
      <c r="L75" s="55"/>
    </row>
    <row r="76" spans="2:12" s="1" customFormat="1" ht="6.95" customHeight="1">
      <c r="B76" s="35"/>
      <c r="C76" s="57"/>
      <c r="D76" s="57"/>
      <c r="E76" s="57"/>
      <c r="F76" s="57"/>
      <c r="G76" s="57"/>
      <c r="H76" s="57"/>
      <c r="I76" s="152"/>
      <c r="J76" s="57"/>
      <c r="K76" s="57"/>
      <c r="L76" s="55"/>
    </row>
    <row r="77" spans="2:12" s="1" customFormat="1" ht="14.45" customHeight="1">
      <c r="B77" s="35"/>
      <c r="C77" s="59" t="s">
        <v>16</v>
      </c>
      <c r="D77" s="57"/>
      <c r="E77" s="57"/>
      <c r="F77" s="57"/>
      <c r="G77" s="57"/>
      <c r="H77" s="57"/>
      <c r="I77" s="152"/>
      <c r="J77" s="57"/>
      <c r="K77" s="57"/>
      <c r="L77" s="55"/>
    </row>
    <row r="78" spans="2:12" s="1" customFormat="1" ht="20.45" customHeight="1">
      <c r="B78" s="35"/>
      <c r="C78" s="57"/>
      <c r="D78" s="57"/>
      <c r="E78" s="393" t="str">
        <f>E7</f>
        <v>Kanalizace Kněževes</v>
      </c>
      <c r="F78" s="386"/>
      <c r="G78" s="386"/>
      <c r="H78" s="386"/>
      <c r="I78" s="152"/>
      <c r="J78" s="57"/>
      <c r="K78" s="57"/>
      <c r="L78" s="55"/>
    </row>
    <row r="79" spans="2:12" s="1" customFormat="1" ht="14.45" customHeight="1">
      <c r="B79" s="35"/>
      <c r="C79" s="59" t="s">
        <v>98</v>
      </c>
      <c r="D79" s="57"/>
      <c r="E79" s="57"/>
      <c r="F79" s="57"/>
      <c r="G79" s="57"/>
      <c r="H79" s="57"/>
      <c r="I79" s="152"/>
      <c r="J79" s="57"/>
      <c r="K79" s="57"/>
      <c r="L79" s="55"/>
    </row>
    <row r="80" spans="2:12" s="1" customFormat="1" ht="22.15" customHeight="1">
      <c r="B80" s="35"/>
      <c r="C80" s="57"/>
      <c r="D80" s="57"/>
      <c r="E80" s="383" t="str">
        <f>E9</f>
        <v>01 - IO - Kanalizace splašková - II.etapa</v>
      </c>
      <c r="F80" s="386"/>
      <c r="G80" s="386"/>
      <c r="H80" s="386"/>
      <c r="I80" s="152"/>
      <c r="J80" s="57"/>
      <c r="K80" s="57"/>
      <c r="L80" s="55"/>
    </row>
    <row r="81" spans="2:65" s="1" customFormat="1" ht="6.95" customHeight="1">
      <c r="B81" s="35"/>
      <c r="C81" s="57"/>
      <c r="D81" s="57"/>
      <c r="E81" s="57"/>
      <c r="F81" s="57"/>
      <c r="G81" s="57"/>
      <c r="H81" s="57"/>
      <c r="I81" s="152"/>
      <c r="J81" s="57"/>
      <c r="K81" s="57"/>
      <c r="L81" s="55"/>
    </row>
    <row r="82" spans="2:65" s="1" customFormat="1" ht="18" customHeight="1">
      <c r="B82" s="35"/>
      <c r="C82" s="59" t="s">
        <v>24</v>
      </c>
      <c r="D82" s="57"/>
      <c r="E82" s="57"/>
      <c r="F82" s="153" t="str">
        <f>F12</f>
        <v>Kněževes</v>
      </c>
      <c r="G82" s="57"/>
      <c r="H82" s="57"/>
      <c r="I82" s="154" t="s">
        <v>26</v>
      </c>
      <c r="J82" s="67" t="str">
        <f>IF(J12="","",J12)</f>
        <v>1.8.2016</v>
      </c>
      <c r="K82" s="57"/>
      <c r="L82" s="55"/>
    </row>
    <row r="83" spans="2:65" s="1" customFormat="1" ht="6.95" customHeight="1">
      <c r="B83" s="35"/>
      <c r="C83" s="57"/>
      <c r="D83" s="57"/>
      <c r="E83" s="57"/>
      <c r="F83" s="57"/>
      <c r="G83" s="57"/>
      <c r="H83" s="57"/>
      <c r="I83" s="152"/>
      <c r="J83" s="57"/>
      <c r="K83" s="57"/>
      <c r="L83" s="55"/>
    </row>
    <row r="84" spans="2:65" s="1" customFormat="1" ht="15">
      <c r="B84" s="35"/>
      <c r="C84" s="59" t="s">
        <v>30</v>
      </c>
      <c r="D84" s="57"/>
      <c r="E84" s="57"/>
      <c r="F84" s="153" t="str">
        <f>E15</f>
        <v>Městys Kněževes</v>
      </c>
      <c r="G84" s="57"/>
      <c r="H84" s="57"/>
      <c r="I84" s="154" t="s">
        <v>37</v>
      </c>
      <c r="J84" s="153" t="str">
        <f>E21</f>
        <v>Inženýrská a projektová kancelář Vítek</v>
      </c>
      <c r="K84" s="57"/>
      <c r="L84" s="55"/>
    </row>
    <row r="85" spans="2:65" s="1" customFormat="1" ht="14.45" customHeight="1">
      <c r="B85" s="35"/>
      <c r="C85" s="59" t="s">
        <v>35</v>
      </c>
      <c r="D85" s="57"/>
      <c r="E85" s="57"/>
      <c r="F85" s="153" t="str">
        <f>IF(E18="","",E18)</f>
        <v/>
      </c>
      <c r="G85" s="57"/>
      <c r="H85" s="57"/>
      <c r="I85" s="152"/>
      <c r="J85" s="57"/>
      <c r="K85" s="57"/>
      <c r="L85" s="55"/>
    </row>
    <row r="86" spans="2:65" s="1" customFormat="1" ht="10.35" customHeight="1">
      <c r="B86" s="35"/>
      <c r="C86" s="57"/>
      <c r="D86" s="57"/>
      <c r="E86" s="57"/>
      <c r="F86" s="57"/>
      <c r="G86" s="57"/>
      <c r="H86" s="57"/>
      <c r="I86" s="152"/>
      <c r="J86" s="57"/>
      <c r="K86" s="57"/>
      <c r="L86" s="55"/>
    </row>
    <row r="87" spans="2:65" s="9" customFormat="1" ht="29.25" customHeight="1">
      <c r="B87" s="155"/>
      <c r="C87" s="156" t="s">
        <v>119</v>
      </c>
      <c r="D87" s="157" t="s">
        <v>61</v>
      </c>
      <c r="E87" s="157" t="s">
        <v>57</v>
      </c>
      <c r="F87" s="157" t="s">
        <v>120</v>
      </c>
      <c r="G87" s="157" t="s">
        <v>121</v>
      </c>
      <c r="H87" s="157" t="s">
        <v>122</v>
      </c>
      <c r="I87" s="158" t="s">
        <v>123</v>
      </c>
      <c r="J87" s="157" t="s">
        <v>103</v>
      </c>
      <c r="K87" s="159" t="s">
        <v>124</v>
      </c>
      <c r="L87" s="160"/>
      <c r="M87" s="75" t="s">
        <v>125</v>
      </c>
      <c r="N87" s="76" t="s">
        <v>46</v>
      </c>
      <c r="O87" s="76" t="s">
        <v>126</v>
      </c>
      <c r="P87" s="76" t="s">
        <v>127</v>
      </c>
      <c r="Q87" s="76" t="s">
        <v>128</v>
      </c>
      <c r="R87" s="76" t="s">
        <v>129</v>
      </c>
      <c r="S87" s="76" t="s">
        <v>130</v>
      </c>
      <c r="T87" s="77" t="s">
        <v>131</v>
      </c>
    </row>
    <row r="88" spans="2:65" s="1" customFormat="1" ht="29.25" customHeight="1">
      <c r="B88" s="35"/>
      <c r="C88" s="81" t="s">
        <v>104</v>
      </c>
      <c r="D88" s="57"/>
      <c r="E88" s="57"/>
      <c r="F88" s="57"/>
      <c r="G88" s="57"/>
      <c r="H88" s="57"/>
      <c r="I88" s="152"/>
      <c r="J88" s="161">
        <f>BK88</f>
        <v>0</v>
      </c>
      <c r="K88" s="57"/>
      <c r="L88" s="55"/>
      <c r="M88" s="78"/>
      <c r="N88" s="79"/>
      <c r="O88" s="79"/>
      <c r="P88" s="162">
        <f>P89+P660</f>
        <v>0</v>
      </c>
      <c r="Q88" s="79"/>
      <c r="R88" s="162">
        <f>R89+R660</f>
        <v>1132.1116966100001</v>
      </c>
      <c r="S88" s="79"/>
      <c r="T88" s="163">
        <f>T89+T660</f>
        <v>838.14630000000011</v>
      </c>
      <c r="AT88" s="18" t="s">
        <v>75</v>
      </c>
      <c r="AU88" s="18" t="s">
        <v>105</v>
      </c>
      <c r="BK88" s="164">
        <f>BK89+BK660</f>
        <v>0</v>
      </c>
    </row>
    <row r="89" spans="2:65" s="10" customFormat="1" ht="37.35" customHeight="1">
      <c r="B89" s="165"/>
      <c r="C89" s="166"/>
      <c r="D89" s="167" t="s">
        <v>75</v>
      </c>
      <c r="E89" s="168" t="s">
        <v>132</v>
      </c>
      <c r="F89" s="168" t="s">
        <v>133</v>
      </c>
      <c r="G89" s="166"/>
      <c r="H89" s="166"/>
      <c r="I89" s="169"/>
      <c r="J89" s="170">
        <f>BK89</f>
        <v>0</v>
      </c>
      <c r="K89" s="166"/>
      <c r="L89" s="171"/>
      <c r="M89" s="172"/>
      <c r="N89" s="173"/>
      <c r="O89" s="173"/>
      <c r="P89" s="174">
        <f>P90+P402+P405+P447+P505+P596+P644+P658</f>
        <v>0</v>
      </c>
      <c r="Q89" s="173"/>
      <c r="R89" s="174">
        <f>R90+R402+R405+R447+R505+R596+R644+R658</f>
        <v>1131.51769661</v>
      </c>
      <c r="S89" s="173"/>
      <c r="T89" s="175">
        <f>T90+T402+T405+T447+T505+T596+T644+T658</f>
        <v>838.14630000000011</v>
      </c>
      <c r="AR89" s="176" t="s">
        <v>23</v>
      </c>
      <c r="AT89" s="177" t="s">
        <v>75</v>
      </c>
      <c r="AU89" s="177" t="s">
        <v>76</v>
      </c>
      <c r="AY89" s="176" t="s">
        <v>134</v>
      </c>
      <c r="BK89" s="178">
        <f>BK90+BK402+BK405+BK447+BK505+BK596+BK644+BK658</f>
        <v>0</v>
      </c>
    </row>
    <row r="90" spans="2:65" s="10" customFormat="1" ht="19.899999999999999" customHeight="1">
      <c r="B90" s="165"/>
      <c r="C90" s="166"/>
      <c r="D90" s="179" t="s">
        <v>75</v>
      </c>
      <c r="E90" s="180" t="s">
        <v>23</v>
      </c>
      <c r="F90" s="180" t="s">
        <v>135</v>
      </c>
      <c r="G90" s="166"/>
      <c r="H90" s="166"/>
      <c r="I90" s="169"/>
      <c r="J90" s="181">
        <f>BK90</f>
        <v>0</v>
      </c>
      <c r="K90" s="166"/>
      <c r="L90" s="171"/>
      <c r="M90" s="172"/>
      <c r="N90" s="173"/>
      <c r="O90" s="173"/>
      <c r="P90" s="174">
        <f>P91+SUM(P92:P396)</f>
        <v>0</v>
      </c>
      <c r="Q90" s="173"/>
      <c r="R90" s="174">
        <f>R91+SUM(R92:R396)</f>
        <v>6.5220699999999994</v>
      </c>
      <c r="S90" s="173"/>
      <c r="T90" s="175">
        <f>T91+SUM(T92:T396)</f>
        <v>838.14630000000011</v>
      </c>
      <c r="AR90" s="176" t="s">
        <v>23</v>
      </c>
      <c r="AT90" s="177" t="s">
        <v>75</v>
      </c>
      <c r="AU90" s="177" t="s">
        <v>23</v>
      </c>
      <c r="AY90" s="176" t="s">
        <v>134</v>
      </c>
      <c r="BK90" s="178">
        <f>BK91+SUM(BK92:BK396)</f>
        <v>0</v>
      </c>
    </row>
    <row r="91" spans="2:65" s="1" customFormat="1" ht="51.6" customHeight="1">
      <c r="B91" s="35"/>
      <c r="C91" s="182" t="s">
        <v>23</v>
      </c>
      <c r="D91" s="182" t="s">
        <v>136</v>
      </c>
      <c r="E91" s="183" t="s">
        <v>137</v>
      </c>
      <c r="F91" s="184" t="s">
        <v>138</v>
      </c>
      <c r="G91" s="185" t="s">
        <v>139</v>
      </c>
      <c r="H91" s="186">
        <v>241.36</v>
      </c>
      <c r="I91" s="187"/>
      <c r="J91" s="188">
        <f>ROUND(I91*H91,2)</f>
        <v>0</v>
      </c>
      <c r="K91" s="184" t="s">
        <v>140</v>
      </c>
      <c r="L91" s="55"/>
      <c r="M91" s="189" t="s">
        <v>32</v>
      </c>
      <c r="N91" s="190" t="s">
        <v>47</v>
      </c>
      <c r="O91" s="36"/>
      <c r="P91" s="191">
        <f>O91*H91</f>
        <v>0</v>
      </c>
      <c r="Q91" s="191">
        <v>0</v>
      </c>
      <c r="R91" s="191">
        <f>Q91*H91</f>
        <v>0</v>
      </c>
      <c r="S91" s="191">
        <v>0.56000000000000005</v>
      </c>
      <c r="T91" s="192">
        <f>S91*H91</f>
        <v>135.16160000000002</v>
      </c>
      <c r="AR91" s="18" t="s">
        <v>141</v>
      </c>
      <c r="AT91" s="18" t="s">
        <v>136</v>
      </c>
      <c r="AU91" s="18" t="s">
        <v>84</v>
      </c>
      <c r="AY91" s="18" t="s">
        <v>134</v>
      </c>
      <c r="BE91" s="193">
        <f>IF(N91="základní",J91,0)</f>
        <v>0</v>
      </c>
      <c r="BF91" s="193">
        <f>IF(N91="snížená",J91,0)</f>
        <v>0</v>
      </c>
      <c r="BG91" s="193">
        <f>IF(N91="zákl. přenesená",J91,0)</f>
        <v>0</v>
      </c>
      <c r="BH91" s="193">
        <f>IF(N91="sníž. přenesená",J91,0)</f>
        <v>0</v>
      </c>
      <c r="BI91" s="193">
        <f>IF(N91="nulová",J91,0)</f>
        <v>0</v>
      </c>
      <c r="BJ91" s="18" t="s">
        <v>23</v>
      </c>
      <c r="BK91" s="193">
        <f>ROUND(I91*H91,2)</f>
        <v>0</v>
      </c>
      <c r="BL91" s="18" t="s">
        <v>141</v>
      </c>
      <c r="BM91" s="18" t="s">
        <v>142</v>
      </c>
    </row>
    <row r="92" spans="2:65" s="11" customFormat="1">
      <c r="B92" s="194"/>
      <c r="C92" s="195"/>
      <c r="D92" s="196" t="s">
        <v>143</v>
      </c>
      <c r="E92" s="197" t="s">
        <v>32</v>
      </c>
      <c r="F92" s="198" t="s">
        <v>144</v>
      </c>
      <c r="G92" s="195"/>
      <c r="H92" s="199" t="s">
        <v>32</v>
      </c>
      <c r="I92" s="200"/>
      <c r="J92" s="195"/>
      <c r="K92" s="195"/>
      <c r="L92" s="201"/>
      <c r="M92" s="202"/>
      <c r="N92" s="203"/>
      <c r="O92" s="203"/>
      <c r="P92" s="203"/>
      <c r="Q92" s="203"/>
      <c r="R92" s="203"/>
      <c r="S92" s="203"/>
      <c r="T92" s="204"/>
      <c r="AT92" s="205" t="s">
        <v>143</v>
      </c>
      <c r="AU92" s="205" t="s">
        <v>84</v>
      </c>
      <c r="AV92" s="11" t="s">
        <v>23</v>
      </c>
      <c r="AW92" s="11" t="s">
        <v>39</v>
      </c>
      <c r="AX92" s="11" t="s">
        <v>76</v>
      </c>
      <c r="AY92" s="205" t="s">
        <v>134</v>
      </c>
    </row>
    <row r="93" spans="2:65" s="12" customFormat="1">
      <c r="B93" s="206"/>
      <c r="C93" s="207"/>
      <c r="D93" s="196" t="s">
        <v>143</v>
      </c>
      <c r="E93" s="208" t="s">
        <v>32</v>
      </c>
      <c r="F93" s="209" t="s">
        <v>145</v>
      </c>
      <c r="G93" s="207"/>
      <c r="H93" s="210">
        <v>229.81</v>
      </c>
      <c r="I93" s="211"/>
      <c r="J93" s="207"/>
      <c r="K93" s="207"/>
      <c r="L93" s="212"/>
      <c r="M93" s="213"/>
      <c r="N93" s="214"/>
      <c r="O93" s="214"/>
      <c r="P93" s="214"/>
      <c r="Q93" s="214"/>
      <c r="R93" s="214"/>
      <c r="S93" s="214"/>
      <c r="T93" s="215"/>
      <c r="AT93" s="216" t="s">
        <v>143</v>
      </c>
      <c r="AU93" s="216" t="s">
        <v>84</v>
      </c>
      <c r="AV93" s="12" t="s">
        <v>84</v>
      </c>
      <c r="AW93" s="12" t="s">
        <v>39</v>
      </c>
      <c r="AX93" s="12" t="s">
        <v>76</v>
      </c>
      <c r="AY93" s="216" t="s">
        <v>134</v>
      </c>
    </row>
    <row r="94" spans="2:65" s="11" customFormat="1">
      <c r="B94" s="194"/>
      <c r="C94" s="195"/>
      <c r="D94" s="196" t="s">
        <v>143</v>
      </c>
      <c r="E94" s="197" t="s">
        <v>32</v>
      </c>
      <c r="F94" s="198" t="s">
        <v>146</v>
      </c>
      <c r="G94" s="195"/>
      <c r="H94" s="199" t="s">
        <v>32</v>
      </c>
      <c r="I94" s="200"/>
      <c r="J94" s="195"/>
      <c r="K94" s="195"/>
      <c r="L94" s="201"/>
      <c r="M94" s="202"/>
      <c r="N94" s="203"/>
      <c r="O94" s="203"/>
      <c r="P94" s="203"/>
      <c r="Q94" s="203"/>
      <c r="R94" s="203"/>
      <c r="S94" s="203"/>
      <c r="T94" s="204"/>
      <c r="AT94" s="205" t="s">
        <v>143</v>
      </c>
      <c r="AU94" s="205" t="s">
        <v>84</v>
      </c>
      <c r="AV94" s="11" t="s">
        <v>23</v>
      </c>
      <c r="AW94" s="11" t="s">
        <v>39</v>
      </c>
      <c r="AX94" s="11" t="s">
        <v>76</v>
      </c>
      <c r="AY94" s="205" t="s">
        <v>134</v>
      </c>
    </row>
    <row r="95" spans="2:65" s="12" customFormat="1">
      <c r="B95" s="206"/>
      <c r="C95" s="207"/>
      <c r="D95" s="196" t="s">
        <v>143</v>
      </c>
      <c r="E95" s="208" t="s">
        <v>32</v>
      </c>
      <c r="F95" s="209" t="s">
        <v>147</v>
      </c>
      <c r="G95" s="207"/>
      <c r="H95" s="210">
        <v>9.9</v>
      </c>
      <c r="I95" s="211"/>
      <c r="J95" s="207"/>
      <c r="K95" s="207"/>
      <c r="L95" s="212"/>
      <c r="M95" s="213"/>
      <c r="N95" s="214"/>
      <c r="O95" s="214"/>
      <c r="P95" s="214"/>
      <c r="Q95" s="214"/>
      <c r="R95" s="214"/>
      <c r="S95" s="214"/>
      <c r="T95" s="215"/>
      <c r="AT95" s="216" t="s">
        <v>143</v>
      </c>
      <c r="AU95" s="216" t="s">
        <v>84</v>
      </c>
      <c r="AV95" s="12" t="s">
        <v>84</v>
      </c>
      <c r="AW95" s="12" t="s">
        <v>39</v>
      </c>
      <c r="AX95" s="12" t="s">
        <v>76</v>
      </c>
      <c r="AY95" s="216" t="s">
        <v>134</v>
      </c>
    </row>
    <row r="96" spans="2:65" s="11" customFormat="1">
      <c r="B96" s="194"/>
      <c r="C96" s="195"/>
      <c r="D96" s="196" t="s">
        <v>143</v>
      </c>
      <c r="E96" s="197" t="s">
        <v>32</v>
      </c>
      <c r="F96" s="198" t="s">
        <v>148</v>
      </c>
      <c r="G96" s="195"/>
      <c r="H96" s="199" t="s">
        <v>32</v>
      </c>
      <c r="I96" s="200"/>
      <c r="J96" s="195"/>
      <c r="K96" s="195"/>
      <c r="L96" s="201"/>
      <c r="M96" s="202"/>
      <c r="N96" s="203"/>
      <c r="O96" s="203"/>
      <c r="P96" s="203"/>
      <c r="Q96" s="203"/>
      <c r="R96" s="203"/>
      <c r="S96" s="203"/>
      <c r="T96" s="204"/>
      <c r="AT96" s="205" t="s">
        <v>143</v>
      </c>
      <c r="AU96" s="205" t="s">
        <v>84</v>
      </c>
      <c r="AV96" s="11" t="s">
        <v>23</v>
      </c>
      <c r="AW96" s="11" t="s">
        <v>39</v>
      </c>
      <c r="AX96" s="11" t="s">
        <v>76</v>
      </c>
      <c r="AY96" s="205" t="s">
        <v>134</v>
      </c>
    </row>
    <row r="97" spans="2:65" s="12" customFormat="1">
      <c r="B97" s="206"/>
      <c r="C97" s="207"/>
      <c r="D97" s="196" t="s">
        <v>143</v>
      </c>
      <c r="E97" s="208" t="s">
        <v>32</v>
      </c>
      <c r="F97" s="209" t="s">
        <v>149</v>
      </c>
      <c r="G97" s="207"/>
      <c r="H97" s="210">
        <v>1.65</v>
      </c>
      <c r="I97" s="211"/>
      <c r="J97" s="207"/>
      <c r="K97" s="207"/>
      <c r="L97" s="212"/>
      <c r="M97" s="213"/>
      <c r="N97" s="214"/>
      <c r="O97" s="214"/>
      <c r="P97" s="214"/>
      <c r="Q97" s="214"/>
      <c r="R97" s="214"/>
      <c r="S97" s="214"/>
      <c r="T97" s="215"/>
      <c r="AT97" s="216" t="s">
        <v>143</v>
      </c>
      <c r="AU97" s="216" t="s">
        <v>84</v>
      </c>
      <c r="AV97" s="12" t="s">
        <v>84</v>
      </c>
      <c r="AW97" s="12" t="s">
        <v>39</v>
      </c>
      <c r="AX97" s="12" t="s">
        <v>76</v>
      </c>
      <c r="AY97" s="216" t="s">
        <v>134</v>
      </c>
    </row>
    <row r="98" spans="2:65" s="13" customFormat="1">
      <c r="B98" s="217"/>
      <c r="C98" s="218"/>
      <c r="D98" s="219" t="s">
        <v>143</v>
      </c>
      <c r="E98" s="220" t="s">
        <v>32</v>
      </c>
      <c r="F98" s="221" t="s">
        <v>150</v>
      </c>
      <c r="G98" s="218"/>
      <c r="H98" s="222">
        <v>241.36</v>
      </c>
      <c r="I98" s="223"/>
      <c r="J98" s="218"/>
      <c r="K98" s="218"/>
      <c r="L98" s="224"/>
      <c r="M98" s="225"/>
      <c r="N98" s="226"/>
      <c r="O98" s="226"/>
      <c r="P98" s="226"/>
      <c r="Q98" s="226"/>
      <c r="R98" s="226"/>
      <c r="S98" s="226"/>
      <c r="T98" s="227"/>
      <c r="AT98" s="228" t="s">
        <v>143</v>
      </c>
      <c r="AU98" s="228" t="s">
        <v>84</v>
      </c>
      <c r="AV98" s="13" t="s">
        <v>141</v>
      </c>
      <c r="AW98" s="13" t="s">
        <v>39</v>
      </c>
      <c r="AX98" s="13" t="s">
        <v>23</v>
      </c>
      <c r="AY98" s="228" t="s">
        <v>134</v>
      </c>
    </row>
    <row r="99" spans="2:65" s="1" customFormat="1" ht="40.15" customHeight="1">
      <c r="B99" s="35"/>
      <c r="C99" s="182" t="s">
        <v>84</v>
      </c>
      <c r="D99" s="182" t="s">
        <v>136</v>
      </c>
      <c r="E99" s="183" t="s">
        <v>151</v>
      </c>
      <c r="F99" s="184" t="s">
        <v>152</v>
      </c>
      <c r="G99" s="185" t="s">
        <v>139</v>
      </c>
      <c r="H99" s="186">
        <v>320.39999999999998</v>
      </c>
      <c r="I99" s="187"/>
      <c r="J99" s="188">
        <f>ROUND(I99*H99,2)</f>
        <v>0</v>
      </c>
      <c r="K99" s="184" t="s">
        <v>140</v>
      </c>
      <c r="L99" s="55"/>
      <c r="M99" s="189" t="s">
        <v>32</v>
      </c>
      <c r="N99" s="190" t="s">
        <v>47</v>
      </c>
      <c r="O99" s="36"/>
      <c r="P99" s="191">
        <f>O99*H99</f>
        <v>0</v>
      </c>
      <c r="Q99" s="191">
        <v>0</v>
      </c>
      <c r="R99" s="191">
        <f>Q99*H99</f>
        <v>0</v>
      </c>
      <c r="S99" s="191">
        <v>0.18099999999999999</v>
      </c>
      <c r="T99" s="192">
        <f>S99*H99</f>
        <v>57.992399999999996</v>
      </c>
      <c r="AR99" s="18" t="s">
        <v>141</v>
      </c>
      <c r="AT99" s="18" t="s">
        <v>136</v>
      </c>
      <c r="AU99" s="18" t="s">
        <v>84</v>
      </c>
      <c r="AY99" s="18" t="s">
        <v>134</v>
      </c>
      <c r="BE99" s="193">
        <f>IF(N99="základní",J99,0)</f>
        <v>0</v>
      </c>
      <c r="BF99" s="193">
        <f>IF(N99="snížená",J99,0)</f>
        <v>0</v>
      </c>
      <c r="BG99" s="193">
        <f>IF(N99="zákl. přenesená",J99,0)</f>
        <v>0</v>
      </c>
      <c r="BH99" s="193">
        <f>IF(N99="sníž. přenesená",J99,0)</f>
        <v>0</v>
      </c>
      <c r="BI99" s="193">
        <f>IF(N99="nulová",J99,0)</f>
        <v>0</v>
      </c>
      <c r="BJ99" s="18" t="s">
        <v>23</v>
      </c>
      <c r="BK99" s="193">
        <f>ROUND(I99*H99,2)</f>
        <v>0</v>
      </c>
      <c r="BL99" s="18" t="s">
        <v>141</v>
      </c>
      <c r="BM99" s="18" t="s">
        <v>153</v>
      </c>
    </row>
    <row r="100" spans="2:65" s="11" customFormat="1">
      <c r="B100" s="194"/>
      <c r="C100" s="195"/>
      <c r="D100" s="196" t="s">
        <v>143</v>
      </c>
      <c r="E100" s="197" t="s">
        <v>32</v>
      </c>
      <c r="F100" s="198" t="s">
        <v>144</v>
      </c>
      <c r="G100" s="195"/>
      <c r="H100" s="199" t="s">
        <v>32</v>
      </c>
      <c r="I100" s="200"/>
      <c r="J100" s="195"/>
      <c r="K100" s="195"/>
      <c r="L100" s="201"/>
      <c r="M100" s="202"/>
      <c r="N100" s="203"/>
      <c r="O100" s="203"/>
      <c r="P100" s="203"/>
      <c r="Q100" s="203"/>
      <c r="R100" s="203"/>
      <c r="S100" s="203"/>
      <c r="T100" s="204"/>
      <c r="AT100" s="205" t="s">
        <v>143</v>
      </c>
      <c r="AU100" s="205" t="s">
        <v>84</v>
      </c>
      <c r="AV100" s="11" t="s">
        <v>23</v>
      </c>
      <c r="AW100" s="11" t="s">
        <v>39</v>
      </c>
      <c r="AX100" s="11" t="s">
        <v>76</v>
      </c>
      <c r="AY100" s="205" t="s">
        <v>134</v>
      </c>
    </row>
    <row r="101" spans="2:65" s="12" customFormat="1">
      <c r="B101" s="206"/>
      <c r="C101" s="207"/>
      <c r="D101" s="196" t="s">
        <v>143</v>
      </c>
      <c r="E101" s="208" t="s">
        <v>32</v>
      </c>
      <c r="F101" s="209" t="s">
        <v>154</v>
      </c>
      <c r="G101" s="207"/>
      <c r="H101" s="210">
        <v>304.64999999999998</v>
      </c>
      <c r="I101" s="211"/>
      <c r="J101" s="207"/>
      <c r="K101" s="207"/>
      <c r="L101" s="212"/>
      <c r="M101" s="213"/>
      <c r="N101" s="214"/>
      <c r="O101" s="214"/>
      <c r="P101" s="214"/>
      <c r="Q101" s="214"/>
      <c r="R101" s="214"/>
      <c r="S101" s="214"/>
      <c r="T101" s="215"/>
      <c r="AT101" s="216" t="s">
        <v>143</v>
      </c>
      <c r="AU101" s="216" t="s">
        <v>84</v>
      </c>
      <c r="AV101" s="12" t="s">
        <v>84</v>
      </c>
      <c r="AW101" s="12" t="s">
        <v>39</v>
      </c>
      <c r="AX101" s="12" t="s">
        <v>76</v>
      </c>
      <c r="AY101" s="216" t="s">
        <v>134</v>
      </c>
    </row>
    <row r="102" spans="2:65" s="11" customFormat="1">
      <c r="B102" s="194"/>
      <c r="C102" s="195"/>
      <c r="D102" s="196" t="s">
        <v>143</v>
      </c>
      <c r="E102" s="197" t="s">
        <v>32</v>
      </c>
      <c r="F102" s="198" t="s">
        <v>155</v>
      </c>
      <c r="G102" s="195"/>
      <c r="H102" s="199" t="s">
        <v>32</v>
      </c>
      <c r="I102" s="200"/>
      <c r="J102" s="195"/>
      <c r="K102" s="195"/>
      <c r="L102" s="201"/>
      <c r="M102" s="202"/>
      <c r="N102" s="203"/>
      <c r="O102" s="203"/>
      <c r="P102" s="203"/>
      <c r="Q102" s="203"/>
      <c r="R102" s="203"/>
      <c r="S102" s="203"/>
      <c r="T102" s="204"/>
      <c r="AT102" s="205" t="s">
        <v>143</v>
      </c>
      <c r="AU102" s="205" t="s">
        <v>84</v>
      </c>
      <c r="AV102" s="11" t="s">
        <v>23</v>
      </c>
      <c r="AW102" s="11" t="s">
        <v>39</v>
      </c>
      <c r="AX102" s="11" t="s">
        <v>76</v>
      </c>
      <c r="AY102" s="205" t="s">
        <v>134</v>
      </c>
    </row>
    <row r="103" spans="2:65" s="12" customFormat="1">
      <c r="B103" s="206"/>
      <c r="C103" s="207"/>
      <c r="D103" s="196" t="s">
        <v>143</v>
      </c>
      <c r="E103" s="208" t="s">
        <v>32</v>
      </c>
      <c r="F103" s="209" t="s">
        <v>156</v>
      </c>
      <c r="G103" s="207"/>
      <c r="H103" s="210">
        <v>13.5</v>
      </c>
      <c r="I103" s="211"/>
      <c r="J103" s="207"/>
      <c r="K103" s="207"/>
      <c r="L103" s="212"/>
      <c r="M103" s="213"/>
      <c r="N103" s="214"/>
      <c r="O103" s="214"/>
      <c r="P103" s="214"/>
      <c r="Q103" s="214"/>
      <c r="R103" s="214"/>
      <c r="S103" s="214"/>
      <c r="T103" s="215"/>
      <c r="AT103" s="216" t="s">
        <v>143</v>
      </c>
      <c r="AU103" s="216" t="s">
        <v>84</v>
      </c>
      <c r="AV103" s="12" t="s">
        <v>84</v>
      </c>
      <c r="AW103" s="12" t="s">
        <v>39</v>
      </c>
      <c r="AX103" s="12" t="s">
        <v>76</v>
      </c>
      <c r="AY103" s="216" t="s">
        <v>134</v>
      </c>
    </row>
    <row r="104" spans="2:65" s="11" customFormat="1">
      <c r="B104" s="194"/>
      <c r="C104" s="195"/>
      <c r="D104" s="196" t="s">
        <v>143</v>
      </c>
      <c r="E104" s="197" t="s">
        <v>32</v>
      </c>
      <c r="F104" s="198" t="s">
        <v>157</v>
      </c>
      <c r="G104" s="195"/>
      <c r="H104" s="199" t="s">
        <v>32</v>
      </c>
      <c r="I104" s="200"/>
      <c r="J104" s="195"/>
      <c r="K104" s="195"/>
      <c r="L104" s="201"/>
      <c r="M104" s="202"/>
      <c r="N104" s="203"/>
      <c r="O104" s="203"/>
      <c r="P104" s="203"/>
      <c r="Q104" s="203"/>
      <c r="R104" s="203"/>
      <c r="S104" s="203"/>
      <c r="T104" s="204"/>
      <c r="AT104" s="205" t="s">
        <v>143</v>
      </c>
      <c r="AU104" s="205" t="s">
        <v>84</v>
      </c>
      <c r="AV104" s="11" t="s">
        <v>23</v>
      </c>
      <c r="AW104" s="11" t="s">
        <v>39</v>
      </c>
      <c r="AX104" s="11" t="s">
        <v>76</v>
      </c>
      <c r="AY104" s="205" t="s">
        <v>134</v>
      </c>
    </row>
    <row r="105" spans="2:65" s="12" customFormat="1">
      <c r="B105" s="206"/>
      <c r="C105" s="207"/>
      <c r="D105" s="196" t="s">
        <v>143</v>
      </c>
      <c r="E105" s="208" t="s">
        <v>32</v>
      </c>
      <c r="F105" s="209" t="s">
        <v>158</v>
      </c>
      <c r="G105" s="207"/>
      <c r="H105" s="210">
        <v>2.25</v>
      </c>
      <c r="I105" s="211"/>
      <c r="J105" s="207"/>
      <c r="K105" s="207"/>
      <c r="L105" s="212"/>
      <c r="M105" s="213"/>
      <c r="N105" s="214"/>
      <c r="O105" s="214"/>
      <c r="P105" s="214"/>
      <c r="Q105" s="214"/>
      <c r="R105" s="214"/>
      <c r="S105" s="214"/>
      <c r="T105" s="215"/>
      <c r="AT105" s="216" t="s">
        <v>143</v>
      </c>
      <c r="AU105" s="216" t="s">
        <v>84</v>
      </c>
      <c r="AV105" s="12" t="s">
        <v>84</v>
      </c>
      <c r="AW105" s="12" t="s">
        <v>39</v>
      </c>
      <c r="AX105" s="12" t="s">
        <v>76</v>
      </c>
      <c r="AY105" s="216" t="s">
        <v>134</v>
      </c>
    </row>
    <row r="106" spans="2:65" s="13" customFormat="1">
      <c r="B106" s="217"/>
      <c r="C106" s="218"/>
      <c r="D106" s="219" t="s">
        <v>143</v>
      </c>
      <c r="E106" s="220" t="s">
        <v>32</v>
      </c>
      <c r="F106" s="221" t="s">
        <v>150</v>
      </c>
      <c r="G106" s="218"/>
      <c r="H106" s="222">
        <v>320.39999999999998</v>
      </c>
      <c r="I106" s="223"/>
      <c r="J106" s="218"/>
      <c r="K106" s="218"/>
      <c r="L106" s="224"/>
      <c r="M106" s="225"/>
      <c r="N106" s="226"/>
      <c r="O106" s="226"/>
      <c r="P106" s="226"/>
      <c r="Q106" s="226"/>
      <c r="R106" s="226"/>
      <c r="S106" s="226"/>
      <c r="T106" s="227"/>
      <c r="AT106" s="228" t="s">
        <v>143</v>
      </c>
      <c r="AU106" s="228" t="s">
        <v>84</v>
      </c>
      <c r="AV106" s="13" t="s">
        <v>141</v>
      </c>
      <c r="AW106" s="13" t="s">
        <v>39</v>
      </c>
      <c r="AX106" s="13" t="s">
        <v>23</v>
      </c>
      <c r="AY106" s="228" t="s">
        <v>134</v>
      </c>
    </row>
    <row r="107" spans="2:65" s="1" customFormat="1" ht="51.6" customHeight="1">
      <c r="B107" s="35"/>
      <c r="C107" s="182" t="s">
        <v>159</v>
      </c>
      <c r="D107" s="182" t="s">
        <v>136</v>
      </c>
      <c r="E107" s="183" t="s">
        <v>160</v>
      </c>
      <c r="F107" s="184" t="s">
        <v>161</v>
      </c>
      <c r="G107" s="185" t="s">
        <v>139</v>
      </c>
      <c r="H107" s="186">
        <v>974.85</v>
      </c>
      <c r="I107" s="187"/>
      <c r="J107" s="188">
        <f>ROUND(I107*H107,2)</f>
        <v>0</v>
      </c>
      <c r="K107" s="184" t="s">
        <v>140</v>
      </c>
      <c r="L107" s="55"/>
      <c r="M107" s="189" t="s">
        <v>32</v>
      </c>
      <c r="N107" s="190" t="s">
        <v>47</v>
      </c>
      <c r="O107" s="36"/>
      <c r="P107" s="191">
        <f>O107*H107</f>
        <v>0</v>
      </c>
      <c r="Q107" s="191">
        <v>0</v>
      </c>
      <c r="R107" s="191">
        <f>Q107*H107</f>
        <v>0</v>
      </c>
      <c r="S107" s="191">
        <v>0.4</v>
      </c>
      <c r="T107" s="192">
        <f>S107*H107</f>
        <v>389.94000000000005</v>
      </c>
      <c r="AR107" s="18" t="s">
        <v>141</v>
      </c>
      <c r="AT107" s="18" t="s">
        <v>136</v>
      </c>
      <c r="AU107" s="18" t="s">
        <v>84</v>
      </c>
      <c r="AY107" s="18" t="s">
        <v>134</v>
      </c>
      <c r="BE107" s="193">
        <f>IF(N107="základní",J107,0)</f>
        <v>0</v>
      </c>
      <c r="BF107" s="193">
        <f>IF(N107="snížená",J107,0)</f>
        <v>0</v>
      </c>
      <c r="BG107" s="193">
        <f>IF(N107="zákl. přenesená",J107,0)</f>
        <v>0</v>
      </c>
      <c r="BH107" s="193">
        <f>IF(N107="sníž. přenesená",J107,0)</f>
        <v>0</v>
      </c>
      <c r="BI107" s="193">
        <f>IF(N107="nulová",J107,0)</f>
        <v>0</v>
      </c>
      <c r="BJ107" s="18" t="s">
        <v>23</v>
      </c>
      <c r="BK107" s="193">
        <f>ROUND(I107*H107,2)</f>
        <v>0</v>
      </c>
      <c r="BL107" s="18" t="s">
        <v>141</v>
      </c>
      <c r="BM107" s="18" t="s">
        <v>162</v>
      </c>
    </row>
    <row r="108" spans="2:65" s="11" customFormat="1">
      <c r="B108" s="194"/>
      <c r="C108" s="195"/>
      <c r="D108" s="196" t="s">
        <v>143</v>
      </c>
      <c r="E108" s="197" t="s">
        <v>32</v>
      </c>
      <c r="F108" s="198" t="s">
        <v>163</v>
      </c>
      <c r="G108" s="195"/>
      <c r="H108" s="199" t="s">
        <v>32</v>
      </c>
      <c r="I108" s="200"/>
      <c r="J108" s="195"/>
      <c r="K108" s="195"/>
      <c r="L108" s="201"/>
      <c r="M108" s="202"/>
      <c r="N108" s="203"/>
      <c r="O108" s="203"/>
      <c r="P108" s="203"/>
      <c r="Q108" s="203"/>
      <c r="R108" s="203"/>
      <c r="S108" s="203"/>
      <c r="T108" s="204"/>
      <c r="AT108" s="205" t="s">
        <v>143</v>
      </c>
      <c r="AU108" s="205" t="s">
        <v>84</v>
      </c>
      <c r="AV108" s="11" t="s">
        <v>23</v>
      </c>
      <c r="AW108" s="11" t="s">
        <v>39</v>
      </c>
      <c r="AX108" s="11" t="s">
        <v>76</v>
      </c>
      <c r="AY108" s="205" t="s">
        <v>134</v>
      </c>
    </row>
    <row r="109" spans="2:65" s="12" customFormat="1">
      <c r="B109" s="206"/>
      <c r="C109" s="207"/>
      <c r="D109" s="196" t="s">
        <v>143</v>
      </c>
      <c r="E109" s="208" t="s">
        <v>32</v>
      </c>
      <c r="F109" s="209" t="s">
        <v>164</v>
      </c>
      <c r="G109" s="207"/>
      <c r="H109" s="210">
        <v>94.9</v>
      </c>
      <c r="I109" s="211"/>
      <c r="J109" s="207"/>
      <c r="K109" s="207"/>
      <c r="L109" s="212"/>
      <c r="M109" s="213"/>
      <c r="N109" s="214"/>
      <c r="O109" s="214"/>
      <c r="P109" s="214"/>
      <c r="Q109" s="214"/>
      <c r="R109" s="214"/>
      <c r="S109" s="214"/>
      <c r="T109" s="215"/>
      <c r="AT109" s="216" t="s">
        <v>143</v>
      </c>
      <c r="AU109" s="216" t="s">
        <v>84</v>
      </c>
      <c r="AV109" s="12" t="s">
        <v>84</v>
      </c>
      <c r="AW109" s="12" t="s">
        <v>39</v>
      </c>
      <c r="AX109" s="12" t="s">
        <v>76</v>
      </c>
      <c r="AY109" s="216" t="s">
        <v>134</v>
      </c>
    </row>
    <row r="110" spans="2:65" s="11" customFormat="1">
      <c r="B110" s="194"/>
      <c r="C110" s="195"/>
      <c r="D110" s="196" t="s">
        <v>143</v>
      </c>
      <c r="E110" s="197" t="s">
        <v>32</v>
      </c>
      <c r="F110" s="198" t="s">
        <v>146</v>
      </c>
      <c r="G110" s="195"/>
      <c r="H110" s="199" t="s">
        <v>32</v>
      </c>
      <c r="I110" s="200"/>
      <c r="J110" s="195"/>
      <c r="K110" s="195"/>
      <c r="L110" s="201"/>
      <c r="M110" s="202"/>
      <c r="N110" s="203"/>
      <c r="O110" s="203"/>
      <c r="P110" s="203"/>
      <c r="Q110" s="203"/>
      <c r="R110" s="203"/>
      <c r="S110" s="203"/>
      <c r="T110" s="204"/>
      <c r="AT110" s="205" t="s">
        <v>143</v>
      </c>
      <c r="AU110" s="205" t="s">
        <v>84</v>
      </c>
      <c r="AV110" s="11" t="s">
        <v>23</v>
      </c>
      <c r="AW110" s="11" t="s">
        <v>39</v>
      </c>
      <c r="AX110" s="11" t="s">
        <v>76</v>
      </c>
      <c r="AY110" s="205" t="s">
        <v>134</v>
      </c>
    </row>
    <row r="111" spans="2:65" s="12" customFormat="1">
      <c r="B111" s="206"/>
      <c r="C111" s="207"/>
      <c r="D111" s="196" t="s">
        <v>143</v>
      </c>
      <c r="E111" s="208" t="s">
        <v>32</v>
      </c>
      <c r="F111" s="209" t="s">
        <v>165</v>
      </c>
      <c r="G111" s="207"/>
      <c r="H111" s="210">
        <v>445.9</v>
      </c>
      <c r="I111" s="211"/>
      <c r="J111" s="207"/>
      <c r="K111" s="207"/>
      <c r="L111" s="212"/>
      <c r="M111" s="213"/>
      <c r="N111" s="214"/>
      <c r="O111" s="214"/>
      <c r="P111" s="214"/>
      <c r="Q111" s="214"/>
      <c r="R111" s="214"/>
      <c r="S111" s="214"/>
      <c r="T111" s="215"/>
      <c r="AT111" s="216" t="s">
        <v>143</v>
      </c>
      <c r="AU111" s="216" t="s">
        <v>84</v>
      </c>
      <c r="AV111" s="12" t="s">
        <v>84</v>
      </c>
      <c r="AW111" s="12" t="s">
        <v>39</v>
      </c>
      <c r="AX111" s="12" t="s">
        <v>76</v>
      </c>
      <c r="AY111" s="216" t="s">
        <v>134</v>
      </c>
    </row>
    <row r="112" spans="2:65" s="11" customFormat="1">
      <c r="B112" s="194"/>
      <c r="C112" s="195"/>
      <c r="D112" s="196" t="s">
        <v>143</v>
      </c>
      <c r="E112" s="197" t="s">
        <v>32</v>
      </c>
      <c r="F112" s="198" t="s">
        <v>166</v>
      </c>
      <c r="G112" s="195"/>
      <c r="H112" s="199" t="s">
        <v>32</v>
      </c>
      <c r="I112" s="200"/>
      <c r="J112" s="195"/>
      <c r="K112" s="195"/>
      <c r="L112" s="201"/>
      <c r="M112" s="202"/>
      <c r="N112" s="203"/>
      <c r="O112" s="203"/>
      <c r="P112" s="203"/>
      <c r="Q112" s="203"/>
      <c r="R112" s="203"/>
      <c r="S112" s="203"/>
      <c r="T112" s="204"/>
      <c r="AT112" s="205" t="s">
        <v>143</v>
      </c>
      <c r="AU112" s="205" t="s">
        <v>84</v>
      </c>
      <c r="AV112" s="11" t="s">
        <v>23</v>
      </c>
      <c r="AW112" s="11" t="s">
        <v>39</v>
      </c>
      <c r="AX112" s="11" t="s">
        <v>76</v>
      </c>
      <c r="AY112" s="205" t="s">
        <v>134</v>
      </c>
    </row>
    <row r="113" spans="2:65" s="12" customFormat="1">
      <c r="B113" s="206"/>
      <c r="C113" s="207"/>
      <c r="D113" s="196" t="s">
        <v>143</v>
      </c>
      <c r="E113" s="208" t="s">
        <v>32</v>
      </c>
      <c r="F113" s="209" t="s">
        <v>167</v>
      </c>
      <c r="G113" s="207"/>
      <c r="H113" s="210">
        <v>295.55</v>
      </c>
      <c r="I113" s="211"/>
      <c r="J113" s="207"/>
      <c r="K113" s="207"/>
      <c r="L113" s="212"/>
      <c r="M113" s="213"/>
      <c r="N113" s="214"/>
      <c r="O113" s="214"/>
      <c r="P113" s="214"/>
      <c r="Q113" s="214"/>
      <c r="R113" s="214"/>
      <c r="S113" s="214"/>
      <c r="T113" s="215"/>
      <c r="AT113" s="216" t="s">
        <v>143</v>
      </c>
      <c r="AU113" s="216" t="s">
        <v>84</v>
      </c>
      <c r="AV113" s="12" t="s">
        <v>84</v>
      </c>
      <c r="AW113" s="12" t="s">
        <v>39</v>
      </c>
      <c r="AX113" s="12" t="s">
        <v>76</v>
      </c>
      <c r="AY113" s="216" t="s">
        <v>134</v>
      </c>
    </row>
    <row r="114" spans="2:65" s="11" customFormat="1">
      <c r="B114" s="194"/>
      <c r="C114" s="195"/>
      <c r="D114" s="196" t="s">
        <v>143</v>
      </c>
      <c r="E114" s="197" t="s">
        <v>32</v>
      </c>
      <c r="F114" s="198" t="s">
        <v>148</v>
      </c>
      <c r="G114" s="195"/>
      <c r="H114" s="199" t="s">
        <v>32</v>
      </c>
      <c r="I114" s="200"/>
      <c r="J114" s="195"/>
      <c r="K114" s="195"/>
      <c r="L114" s="201"/>
      <c r="M114" s="202"/>
      <c r="N114" s="203"/>
      <c r="O114" s="203"/>
      <c r="P114" s="203"/>
      <c r="Q114" s="203"/>
      <c r="R114" s="203"/>
      <c r="S114" s="203"/>
      <c r="T114" s="204"/>
      <c r="AT114" s="205" t="s">
        <v>143</v>
      </c>
      <c r="AU114" s="205" t="s">
        <v>84</v>
      </c>
      <c r="AV114" s="11" t="s">
        <v>23</v>
      </c>
      <c r="AW114" s="11" t="s">
        <v>39</v>
      </c>
      <c r="AX114" s="11" t="s">
        <v>76</v>
      </c>
      <c r="AY114" s="205" t="s">
        <v>134</v>
      </c>
    </row>
    <row r="115" spans="2:65" s="12" customFormat="1">
      <c r="B115" s="206"/>
      <c r="C115" s="207"/>
      <c r="D115" s="196" t="s">
        <v>143</v>
      </c>
      <c r="E115" s="208" t="s">
        <v>32</v>
      </c>
      <c r="F115" s="209" t="s">
        <v>168</v>
      </c>
      <c r="G115" s="207"/>
      <c r="H115" s="210">
        <v>138.5</v>
      </c>
      <c r="I115" s="211"/>
      <c r="J115" s="207"/>
      <c r="K115" s="207"/>
      <c r="L115" s="212"/>
      <c r="M115" s="213"/>
      <c r="N115" s="214"/>
      <c r="O115" s="214"/>
      <c r="P115" s="214"/>
      <c r="Q115" s="214"/>
      <c r="R115" s="214"/>
      <c r="S115" s="214"/>
      <c r="T115" s="215"/>
      <c r="AT115" s="216" t="s">
        <v>143</v>
      </c>
      <c r="AU115" s="216" t="s">
        <v>84</v>
      </c>
      <c r="AV115" s="12" t="s">
        <v>84</v>
      </c>
      <c r="AW115" s="12" t="s">
        <v>39</v>
      </c>
      <c r="AX115" s="12" t="s">
        <v>76</v>
      </c>
      <c r="AY115" s="216" t="s">
        <v>134</v>
      </c>
    </row>
    <row r="116" spans="2:65" s="13" customFormat="1">
      <c r="B116" s="217"/>
      <c r="C116" s="218"/>
      <c r="D116" s="219" t="s">
        <v>143</v>
      </c>
      <c r="E116" s="220" t="s">
        <v>32</v>
      </c>
      <c r="F116" s="221" t="s">
        <v>150</v>
      </c>
      <c r="G116" s="218"/>
      <c r="H116" s="222">
        <v>974.85</v>
      </c>
      <c r="I116" s="223"/>
      <c r="J116" s="218"/>
      <c r="K116" s="218"/>
      <c r="L116" s="224"/>
      <c r="M116" s="225"/>
      <c r="N116" s="226"/>
      <c r="O116" s="226"/>
      <c r="P116" s="226"/>
      <c r="Q116" s="226"/>
      <c r="R116" s="226"/>
      <c r="S116" s="226"/>
      <c r="T116" s="227"/>
      <c r="AT116" s="228" t="s">
        <v>143</v>
      </c>
      <c r="AU116" s="228" t="s">
        <v>84</v>
      </c>
      <c r="AV116" s="13" t="s">
        <v>141</v>
      </c>
      <c r="AW116" s="13" t="s">
        <v>39</v>
      </c>
      <c r="AX116" s="13" t="s">
        <v>23</v>
      </c>
      <c r="AY116" s="228" t="s">
        <v>134</v>
      </c>
    </row>
    <row r="117" spans="2:65" s="1" customFormat="1" ht="40.15" customHeight="1">
      <c r="B117" s="35"/>
      <c r="C117" s="182" t="s">
        <v>141</v>
      </c>
      <c r="D117" s="182" t="s">
        <v>136</v>
      </c>
      <c r="E117" s="183" t="s">
        <v>169</v>
      </c>
      <c r="F117" s="184" t="s">
        <v>170</v>
      </c>
      <c r="G117" s="185" t="s">
        <v>139</v>
      </c>
      <c r="H117" s="186">
        <v>1115.75</v>
      </c>
      <c r="I117" s="187"/>
      <c r="J117" s="188">
        <f>ROUND(I117*H117,2)</f>
        <v>0</v>
      </c>
      <c r="K117" s="184" t="s">
        <v>140</v>
      </c>
      <c r="L117" s="55"/>
      <c r="M117" s="189" t="s">
        <v>32</v>
      </c>
      <c r="N117" s="190" t="s">
        <v>47</v>
      </c>
      <c r="O117" s="36"/>
      <c r="P117" s="191">
        <f>O117*H117</f>
        <v>0</v>
      </c>
      <c r="Q117" s="191">
        <v>0</v>
      </c>
      <c r="R117" s="191">
        <f>Q117*H117</f>
        <v>0</v>
      </c>
      <c r="S117" s="191">
        <v>9.8000000000000004E-2</v>
      </c>
      <c r="T117" s="192">
        <f>S117*H117</f>
        <v>109.34350000000001</v>
      </c>
      <c r="AR117" s="18" t="s">
        <v>141</v>
      </c>
      <c r="AT117" s="18" t="s">
        <v>136</v>
      </c>
      <c r="AU117" s="18" t="s">
        <v>84</v>
      </c>
      <c r="AY117" s="18" t="s">
        <v>134</v>
      </c>
      <c r="BE117" s="193">
        <f>IF(N117="základní",J117,0)</f>
        <v>0</v>
      </c>
      <c r="BF117" s="193">
        <f>IF(N117="snížená",J117,0)</f>
        <v>0</v>
      </c>
      <c r="BG117" s="193">
        <f>IF(N117="zákl. přenesená",J117,0)</f>
        <v>0</v>
      </c>
      <c r="BH117" s="193">
        <f>IF(N117="sníž. přenesená",J117,0)</f>
        <v>0</v>
      </c>
      <c r="BI117" s="193">
        <f>IF(N117="nulová",J117,0)</f>
        <v>0</v>
      </c>
      <c r="BJ117" s="18" t="s">
        <v>23</v>
      </c>
      <c r="BK117" s="193">
        <f>ROUND(I117*H117,2)</f>
        <v>0</v>
      </c>
      <c r="BL117" s="18" t="s">
        <v>141</v>
      </c>
      <c r="BM117" s="18" t="s">
        <v>171</v>
      </c>
    </row>
    <row r="118" spans="2:65" s="11" customFormat="1">
      <c r="B118" s="194"/>
      <c r="C118" s="195"/>
      <c r="D118" s="196" t="s">
        <v>143</v>
      </c>
      <c r="E118" s="197" t="s">
        <v>32</v>
      </c>
      <c r="F118" s="198" t="s">
        <v>172</v>
      </c>
      <c r="G118" s="195"/>
      <c r="H118" s="199" t="s">
        <v>32</v>
      </c>
      <c r="I118" s="200"/>
      <c r="J118" s="195"/>
      <c r="K118" s="195"/>
      <c r="L118" s="201"/>
      <c r="M118" s="202"/>
      <c r="N118" s="203"/>
      <c r="O118" s="203"/>
      <c r="P118" s="203"/>
      <c r="Q118" s="203"/>
      <c r="R118" s="203"/>
      <c r="S118" s="203"/>
      <c r="T118" s="204"/>
      <c r="AT118" s="205" t="s">
        <v>143</v>
      </c>
      <c r="AU118" s="205" t="s">
        <v>84</v>
      </c>
      <c r="AV118" s="11" t="s">
        <v>23</v>
      </c>
      <c r="AW118" s="11" t="s">
        <v>39</v>
      </c>
      <c r="AX118" s="11" t="s">
        <v>76</v>
      </c>
      <c r="AY118" s="205" t="s">
        <v>134</v>
      </c>
    </row>
    <row r="119" spans="2:65" s="12" customFormat="1">
      <c r="B119" s="206"/>
      <c r="C119" s="207"/>
      <c r="D119" s="196" t="s">
        <v>143</v>
      </c>
      <c r="E119" s="208" t="s">
        <v>32</v>
      </c>
      <c r="F119" s="209" t="s">
        <v>173</v>
      </c>
      <c r="G119" s="207"/>
      <c r="H119" s="210">
        <v>126.5</v>
      </c>
      <c r="I119" s="211"/>
      <c r="J119" s="207"/>
      <c r="K119" s="207"/>
      <c r="L119" s="212"/>
      <c r="M119" s="213"/>
      <c r="N119" s="214"/>
      <c r="O119" s="214"/>
      <c r="P119" s="214"/>
      <c r="Q119" s="214"/>
      <c r="R119" s="214"/>
      <c r="S119" s="214"/>
      <c r="T119" s="215"/>
      <c r="AT119" s="216" t="s">
        <v>143</v>
      </c>
      <c r="AU119" s="216" t="s">
        <v>84</v>
      </c>
      <c r="AV119" s="12" t="s">
        <v>84</v>
      </c>
      <c r="AW119" s="12" t="s">
        <v>39</v>
      </c>
      <c r="AX119" s="12" t="s">
        <v>76</v>
      </c>
      <c r="AY119" s="216" t="s">
        <v>134</v>
      </c>
    </row>
    <row r="120" spans="2:65" s="11" customFormat="1">
      <c r="B120" s="194"/>
      <c r="C120" s="195"/>
      <c r="D120" s="196" t="s">
        <v>143</v>
      </c>
      <c r="E120" s="197" t="s">
        <v>32</v>
      </c>
      <c r="F120" s="198" t="s">
        <v>174</v>
      </c>
      <c r="G120" s="195"/>
      <c r="H120" s="199" t="s">
        <v>32</v>
      </c>
      <c r="I120" s="200"/>
      <c r="J120" s="195"/>
      <c r="K120" s="195"/>
      <c r="L120" s="201"/>
      <c r="M120" s="202"/>
      <c r="N120" s="203"/>
      <c r="O120" s="203"/>
      <c r="P120" s="203"/>
      <c r="Q120" s="203"/>
      <c r="R120" s="203"/>
      <c r="S120" s="203"/>
      <c r="T120" s="204"/>
      <c r="AT120" s="205" t="s">
        <v>143</v>
      </c>
      <c r="AU120" s="205" t="s">
        <v>84</v>
      </c>
      <c r="AV120" s="11" t="s">
        <v>23</v>
      </c>
      <c r="AW120" s="11" t="s">
        <v>39</v>
      </c>
      <c r="AX120" s="11" t="s">
        <v>76</v>
      </c>
      <c r="AY120" s="205" t="s">
        <v>134</v>
      </c>
    </row>
    <row r="121" spans="2:65" s="12" customFormat="1">
      <c r="B121" s="206"/>
      <c r="C121" s="207"/>
      <c r="D121" s="196" t="s">
        <v>143</v>
      </c>
      <c r="E121" s="208" t="s">
        <v>32</v>
      </c>
      <c r="F121" s="209" t="s">
        <v>175</v>
      </c>
      <c r="G121" s="207"/>
      <c r="H121" s="210">
        <v>593.5</v>
      </c>
      <c r="I121" s="211"/>
      <c r="J121" s="207"/>
      <c r="K121" s="207"/>
      <c r="L121" s="212"/>
      <c r="M121" s="213"/>
      <c r="N121" s="214"/>
      <c r="O121" s="214"/>
      <c r="P121" s="214"/>
      <c r="Q121" s="214"/>
      <c r="R121" s="214"/>
      <c r="S121" s="214"/>
      <c r="T121" s="215"/>
      <c r="AT121" s="216" t="s">
        <v>143</v>
      </c>
      <c r="AU121" s="216" t="s">
        <v>84</v>
      </c>
      <c r="AV121" s="12" t="s">
        <v>84</v>
      </c>
      <c r="AW121" s="12" t="s">
        <v>39</v>
      </c>
      <c r="AX121" s="12" t="s">
        <v>76</v>
      </c>
      <c r="AY121" s="216" t="s">
        <v>134</v>
      </c>
    </row>
    <row r="122" spans="2:65" s="11" customFormat="1">
      <c r="B122" s="194"/>
      <c r="C122" s="195"/>
      <c r="D122" s="196" t="s">
        <v>143</v>
      </c>
      <c r="E122" s="197" t="s">
        <v>32</v>
      </c>
      <c r="F122" s="198" t="s">
        <v>166</v>
      </c>
      <c r="G122" s="195"/>
      <c r="H122" s="199" t="s">
        <v>32</v>
      </c>
      <c r="I122" s="200"/>
      <c r="J122" s="195"/>
      <c r="K122" s="195"/>
      <c r="L122" s="201"/>
      <c r="M122" s="202"/>
      <c r="N122" s="203"/>
      <c r="O122" s="203"/>
      <c r="P122" s="203"/>
      <c r="Q122" s="203"/>
      <c r="R122" s="203"/>
      <c r="S122" s="203"/>
      <c r="T122" s="204"/>
      <c r="AT122" s="205" t="s">
        <v>143</v>
      </c>
      <c r="AU122" s="205" t="s">
        <v>84</v>
      </c>
      <c r="AV122" s="11" t="s">
        <v>23</v>
      </c>
      <c r="AW122" s="11" t="s">
        <v>39</v>
      </c>
      <c r="AX122" s="11" t="s">
        <v>76</v>
      </c>
      <c r="AY122" s="205" t="s">
        <v>134</v>
      </c>
    </row>
    <row r="123" spans="2:65" s="12" customFormat="1">
      <c r="B123" s="206"/>
      <c r="C123" s="207"/>
      <c r="D123" s="196" t="s">
        <v>143</v>
      </c>
      <c r="E123" s="208" t="s">
        <v>32</v>
      </c>
      <c r="F123" s="209" t="s">
        <v>176</v>
      </c>
      <c r="G123" s="207"/>
      <c r="H123" s="210">
        <v>395.75</v>
      </c>
      <c r="I123" s="211"/>
      <c r="J123" s="207"/>
      <c r="K123" s="207"/>
      <c r="L123" s="212"/>
      <c r="M123" s="213"/>
      <c r="N123" s="214"/>
      <c r="O123" s="214"/>
      <c r="P123" s="214"/>
      <c r="Q123" s="214"/>
      <c r="R123" s="214"/>
      <c r="S123" s="214"/>
      <c r="T123" s="215"/>
      <c r="AT123" s="216" t="s">
        <v>143</v>
      </c>
      <c r="AU123" s="216" t="s">
        <v>84</v>
      </c>
      <c r="AV123" s="12" t="s">
        <v>84</v>
      </c>
      <c r="AW123" s="12" t="s">
        <v>39</v>
      </c>
      <c r="AX123" s="12" t="s">
        <v>76</v>
      </c>
      <c r="AY123" s="216" t="s">
        <v>134</v>
      </c>
    </row>
    <row r="124" spans="2:65" s="13" customFormat="1">
      <c r="B124" s="217"/>
      <c r="C124" s="218"/>
      <c r="D124" s="219" t="s">
        <v>143</v>
      </c>
      <c r="E124" s="220" t="s">
        <v>32</v>
      </c>
      <c r="F124" s="221" t="s">
        <v>150</v>
      </c>
      <c r="G124" s="218"/>
      <c r="H124" s="222">
        <v>1115.75</v>
      </c>
      <c r="I124" s="223"/>
      <c r="J124" s="218"/>
      <c r="K124" s="218"/>
      <c r="L124" s="224"/>
      <c r="M124" s="225"/>
      <c r="N124" s="226"/>
      <c r="O124" s="226"/>
      <c r="P124" s="226"/>
      <c r="Q124" s="226"/>
      <c r="R124" s="226"/>
      <c r="S124" s="226"/>
      <c r="T124" s="227"/>
      <c r="AT124" s="228" t="s">
        <v>143</v>
      </c>
      <c r="AU124" s="228" t="s">
        <v>84</v>
      </c>
      <c r="AV124" s="13" t="s">
        <v>141</v>
      </c>
      <c r="AW124" s="13" t="s">
        <v>39</v>
      </c>
      <c r="AX124" s="13" t="s">
        <v>23</v>
      </c>
      <c r="AY124" s="228" t="s">
        <v>134</v>
      </c>
    </row>
    <row r="125" spans="2:65" s="1" customFormat="1" ht="40.15" customHeight="1">
      <c r="B125" s="35"/>
      <c r="C125" s="182" t="s">
        <v>177</v>
      </c>
      <c r="D125" s="182" t="s">
        <v>136</v>
      </c>
      <c r="E125" s="183" t="s">
        <v>178</v>
      </c>
      <c r="F125" s="184" t="s">
        <v>179</v>
      </c>
      <c r="G125" s="185" t="s">
        <v>139</v>
      </c>
      <c r="H125" s="186">
        <v>1138.3499999999999</v>
      </c>
      <c r="I125" s="187"/>
      <c r="J125" s="188">
        <f>ROUND(I125*H125,2)</f>
        <v>0</v>
      </c>
      <c r="K125" s="184" t="s">
        <v>140</v>
      </c>
      <c r="L125" s="55"/>
      <c r="M125" s="189" t="s">
        <v>32</v>
      </c>
      <c r="N125" s="190" t="s">
        <v>47</v>
      </c>
      <c r="O125" s="36"/>
      <c r="P125" s="191">
        <f>O125*H125</f>
        <v>0</v>
      </c>
      <c r="Q125" s="191">
        <v>5.0000000000000002E-5</v>
      </c>
      <c r="R125" s="191">
        <f>Q125*H125</f>
        <v>5.6917499999999996E-2</v>
      </c>
      <c r="S125" s="191">
        <v>0.128</v>
      </c>
      <c r="T125" s="192">
        <f>S125*H125</f>
        <v>145.7088</v>
      </c>
      <c r="AR125" s="18" t="s">
        <v>141</v>
      </c>
      <c r="AT125" s="18" t="s">
        <v>136</v>
      </c>
      <c r="AU125" s="18" t="s">
        <v>84</v>
      </c>
      <c r="AY125" s="18" t="s">
        <v>134</v>
      </c>
      <c r="BE125" s="193">
        <f>IF(N125="základní",J125,0)</f>
        <v>0</v>
      </c>
      <c r="BF125" s="193">
        <f>IF(N125="snížená",J125,0)</f>
        <v>0</v>
      </c>
      <c r="BG125" s="193">
        <f>IF(N125="zákl. přenesená",J125,0)</f>
        <v>0</v>
      </c>
      <c r="BH125" s="193">
        <f>IF(N125="sníž. přenesená",J125,0)</f>
        <v>0</v>
      </c>
      <c r="BI125" s="193">
        <f>IF(N125="nulová",J125,0)</f>
        <v>0</v>
      </c>
      <c r="BJ125" s="18" t="s">
        <v>23</v>
      </c>
      <c r="BK125" s="193">
        <f>ROUND(I125*H125,2)</f>
        <v>0</v>
      </c>
      <c r="BL125" s="18" t="s">
        <v>141</v>
      </c>
      <c r="BM125" s="18" t="s">
        <v>180</v>
      </c>
    </row>
    <row r="126" spans="2:65" s="11" customFormat="1">
      <c r="B126" s="194"/>
      <c r="C126" s="195"/>
      <c r="D126" s="196" t="s">
        <v>143</v>
      </c>
      <c r="E126" s="197" t="s">
        <v>32</v>
      </c>
      <c r="F126" s="198" t="s">
        <v>181</v>
      </c>
      <c r="G126" s="195"/>
      <c r="H126" s="199" t="s">
        <v>32</v>
      </c>
      <c r="I126" s="200"/>
      <c r="J126" s="195"/>
      <c r="K126" s="195"/>
      <c r="L126" s="201"/>
      <c r="M126" s="202"/>
      <c r="N126" s="203"/>
      <c r="O126" s="203"/>
      <c r="P126" s="203"/>
      <c r="Q126" s="203"/>
      <c r="R126" s="203"/>
      <c r="S126" s="203"/>
      <c r="T126" s="204"/>
      <c r="AT126" s="205" t="s">
        <v>143</v>
      </c>
      <c r="AU126" s="205" t="s">
        <v>84</v>
      </c>
      <c r="AV126" s="11" t="s">
        <v>23</v>
      </c>
      <c r="AW126" s="11" t="s">
        <v>39</v>
      </c>
      <c r="AX126" s="11" t="s">
        <v>76</v>
      </c>
      <c r="AY126" s="205" t="s">
        <v>134</v>
      </c>
    </row>
    <row r="127" spans="2:65" s="12" customFormat="1">
      <c r="B127" s="206"/>
      <c r="C127" s="207"/>
      <c r="D127" s="196" t="s">
        <v>143</v>
      </c>
      <c r="E127" s="208" t="s">
        <v>32</v>
      </c>
      <c r="F127" s="209" t="s">
        <v>182</v>
      </c>
      <c r="G127" s="207"/>
      <c r="H127" s="210">
        <v>1122.5999999999999</v>
      </c>
      <c r="I127" s="211"/>
      <c r="J127" s="207"/>
      <c r="K127" s="207"/>
      <c r="L127" s="212"/>
      <c r="M127" s="213"/>
      <c r="N127" s="214"/>
      <c r="O127" s="214"/>
      <c r="P127" s="214"/>
      <c r="Q127" s="214"/>
      <c r="R127" s="214"/>
      <c r="S127" s="214"/>
      <c r="T127" s="215"/>
      <c r="AT127" s="216" t="s">
        <v>143</v>
      </c>
      <c r="AU127" s="216" t="s">
        <v>84</v>
      </c>
      <c r="AV127" s="12" t="s">
        <v>84</v>
      </c>
      <c r="AW127" s="12" t="s">
        <v>39</v>
      </c>
      <c r="AX127" s="12" t="s">
        <v>76</v>
      </c>
      <c r="AY127" s="216" t="s">
        <v>134</v>
      </c>
    </row>
    <row r="128" spans="2:65" s="11" customFormat="1">
      <c r="B128" s="194"/>
      <c r="C128" s="195"/>
      <c r="D128" s="196" t="s">
        <v>143</v>
      </c>
      <c r="E128" s="197" t="s">
        <v>32</v>
      </c>
      <c r="F128" s="198" t="s">
        <v>155</v>
      </c>
      <c r="G128" s="195"/>
      <c r="H128" s="199" t="s">
        <v>32</v>
      </c>
      <c r="I128" s="200"/>
      <c r="J128" s="195"/>
      <c r="K128" s="195"/>
      <c r="L128" s="201"/>
      <c r="M128" s="202"/>
      <c r="N128" s="203"/>
      <c r="O128" s="203"/>
      <c r="P128" s="203"/>
      <c r="Q128" s="203"/>
      <c r="R128" s="203"/>
      <c r="S128" s="203"/>
      <c r="T128" s="204"/>
      <c r="AT128" s="205" t="s">
        <v>143</v>
      </c>
      <c r="AU128" s="205" t="s">
        <v>84</v>
      </c>
      <c r="AV128" s="11" t="s">
        <v>23</v>
      </c>
      <c r="AW128" s="11" t="s">
        <v>39</v>
      </c>
      <c r="AX128" s="11" t="s">
        <v>76</v>
      </c>
      <c r="AY128" s="205" t="s">
        <v>134</v>
      </c>
    </row>
    <row r="129" spans="2:65" s="12" customFormat="1">
      <c r="B129" s="206"/>
      <c r="C129" s="207"/>
      <c r="D129" s="196" t="s">
        <v>143</v>
      </c>
      <c r="E129" s="208" t="s">
        <v>32</v>
      </c>
      <c r="F129" s="209" t="s">
        <v>156</v>
      </c>
      <c r="G129" s="207"/>
      <c r="H129" s="210">
        <v>13.5</v>
      </c>
      <c r="I129" s="211"/>
      <c r="J129" s="207"/>
      <c r="K129" s="207"/>
      <c r="L129" s="212"/>
      <c r="M129" s="213"/>
      <c r="N129" s="214"/>
      <c r="O129" s="214"/>
      <c r="P129" s="214"/>
      <c r="Q129" s="214"/>
      <c r="R129" s="214"/>
      <c r="S129" s="214"/>
      <c r="T129" s="215"/>
      <c r="AT129" s="216" t="s">
        <v>143</v>
      </c>
      <c r="AU129" s="216" t="s">
        <v>84</v>
      </c>
      <c r="AV129" s="12" t="s">
        <v>84</v>
      </c>
      <c r="AW129" s="12" t="s">
        <v>39</v>
      </c>
      <c r="AX129" s="12" t="s">
        <v>76</v>
      </c>
      <c r="AY129" s="216" t="s">
        <v>134</v>
      </c>
    </row>
    <row r="130" spans="2:65" s="11" customFormat="1">
      <c r="B130" s="194"/>
      <c r="C130" s="195"/>
      <c r="D130" s="196" t="s">
        <v>143</v>
      </c>
      <c r="E130" s="197" t="s">
        <v>32</v>
      </c>
      <c r="F130" s="198" t="s">
        <v>157</v>
      </c>
      <c r="G130" s="195"/>
      <c r="H130" s="199" t="s">
        <v>32</v>
      </c>
      <c r="I130" s="200"/>
      <c r="J130" s="195"/>
      <c r="K130" s="195"/>
      <c r="L130" s="201"/>
      <c r="M130" s="202"/>
      <c r="N130" s="203"/>
      <c r="O130" s="203"/>
      <c r="P130" s="203"/>
      <c r="Q130" s="203"/>
      <c r="R130" s="203"/>
      <c r="S130" s="203"/>
      <c r="T130" s="204"/>
      <c r="AT130" s="205" t="s">
        <v>143</v>
      </c>
      <c r="AU130" s="205" t="s">
        <v>84</v>
      </c>
      <c r="AV130" s="11" t="s">
        <v>23</v>
      </c>
      <c r="AW130" s="11" t="s">
        <v>39</v>
      </c>
      <c r="AX130" s="11" t="s">
        <v>76</v>
      </c>
      <c r="AY130" s="205" t="s">
        <v>134</v>
      </c>
    </row>
    <row r="131" spans="2:65" s="12" customFormat="1">
      <c r="B131" s="206"/>
      <c r="C131" s="207"/>
      <c r="D131" s="196" t="s">
        <v>143</v>
      </c>
      <c r="E131" s="208" t="s">
        <v>32</v>
      </c>
      <c r="F131" s="209" t="s">
        <v>158</v>
      </c>
      <c r="G131" s="207"/>
      <c r="H131" s="210">
        <v>2.25</v>
      </c>
      <c r="I131" s="211"/>
      <c r="J131" s="207"/>
      <c r="K131" s="207"/>
      <c r="L131" s="212"/>
      <c r="M131" s="213"/>
      <c r="N131" s="214"/>
      <c r="O131" s="214"/>
      <c r="P131" s="214"/>
      <c r="Q131" s="214"/>
      <c r="R131" s="214"/>
      <c r="S131" s="214"/>
      <c r="T131" s="215"/>
      <c r="AT131" s="216" t="s">
        <v>143</v>
      </c>
      <c r="AU131" s="216" t="s">
        <v>84</v>
      </c>
      <c r="AV131" s="12" t="s">
        <v>84</v>
      </c>
      <c r="AW131" s="12" t="s">
        <v>39</v>
      </c>
      <c r="AX131" s="12" t="s">
        <v>76</v>
      </c>
      <c r="AY131" s="216" t="s">
        <v>134</v>
      </c>
    </row>
    <row r="132" spans="2:65" s="13" customFormat="1">
      <c r="B132" s="217"/>
      <c r="C132" s="218"/>
      <c r="D132" s="219" t="s">
        <v>143</v>
      </c>
      <c r="E132" s="220" t="s">
        <v>32</v>
      </c>
      <c r="F132" s="221" t="s">
        <v>150</v>
      </c>
      <c r="G132" s="218"/>
      <c r="H132" s="222">
        <v>1138.3499999999999</v>
      </c>
      <c r="I132" s="223"/>
      <c r="J132" s="218"/>
      <c r="K132" s="218"/>
      <c r="L132" s="224"/>
      <c r="M132" s="225"/>
      <c r="N132" s="226"/>
      <c r="O132" s="226"/>
      <c r="P132" s="226"/>
      <c r="Q132" s="226"/>
      <c r="R132" s="226"/>
      <c r="S132" s="226"/>
      <c r="T132" s="227"/>
      <c r="AT132" s="228" t="s">
        <v>143</v>
      </c>
      <c r="AU132" s="228" t="s">
        <v>84</v>
      </c>
      <c r="AV132" s="13" t="s">
        <v>141</v>
      </c>
      <c r="AW132" s="13" t="s">
        <v>39</v>
      </c>
      <c r="AX132" s="13" t="s">
        <v>23</v>
      </c>
      <c r="AY132" s="228" t="s">
        <v>134</v>
      </c>
    </row>
    <row r="133" spans="2:65" s="1" customFormat="1" ht="28.9" customHeight="1">
      <c r="B133" s="35"/>
      <c r="C133" s="182" t="s">
        <v>183</v>
      </c>
      <c r="D133" s="182" t="s">
        <v>136</v>
      </c>
      <c r="E133" s="183" t="s">
        <v>184</v>
      </c>
      <c r="F133" s="184" t="s">
        <v>185</v>
      </c>
      <c r="G133" s="185" t="s">
        <v>186</v>
      </c>
      <c r="H133" s="186">
        <v>960</v>
      </c>
      <c r="I133" s="187"/>
      <c r="J133" s="188">
        <f>ROUND(I133*H133,2)</f>
        <v>0</v>
      </c>
      <c r="K133" s="184" t="s">
        <v>140</v>
      </c>
      <c r="L133" s="55"/>
      <c r="M133" s="189" t="s">
        <v>32</v>
      </c>
      <c r="N133" s="190" t="s">
        <v>47</v>
      </c>
      <c r="O133" s="36"/>
      <c r="P133" s="191">
        <f>O133*H133</f>
        <v>0</v>
      </c>
      <c r="Q133" s="191">
        <v>0</v>
      </c>
      <c r="R133" s="191">
        <f>Q133*H133</f>
        <v>0</v>
      </c>
      <c r="S133" s="191">
        <v>0</v>
      </c>
      <c r="T133" s="192">
        <f>S133*H133</f>
        <v>0</v>
      </c>
      <c r="AR133" s="18" t="s">
        <v>141</v>
      </c>
      <c r="AT133" s="18" t="s">
        <v>136</v>
      </c>
      <c r="AU133" s="18" t="s">
        <v>84</v>
      </c>
      <c r="AY133" s="18" t="s">
        <v>134</v>
      </c>
      <c r="BE133" s="193">
        <f>IF(N133="základní",J133,0)</f>
        <v>0</v>
      </c>
      <c r="BF133" s="193">
        <f>IF(N133="snížená",J133,0)</f>
        <v>0</v>
      </c>
      <c r="BG133" s="193">
        <f>IF(N133="zákl. přenesená",J133,0)</f>
        <v>0</v>
      </c>
      <c r="BH133" s="193">
        <f>IF(N133="sníž. přenesená",J133,0)</f>
        <v>0</v>
      </c>
      <c r="BI133" s="193">
        <f>IF(N133="nulová",J133,0)</f>
        <v>0</v>
      </c>
      <c r="BJ133" s="18" t="s">
        <v>23</v>
      </c>
      <c r="BK133" s="193">
        <f>ROUND(I133*H133,2)</f>
        <v>0</v>
      </c>
      <c r="BL133" s="18" t="s">
        <v>141</v>
      </c>
      <c r="BM133" s="18" t="s">
        <v>187</v>
      </c>
    </row>
    <row r="134" spans="2:65" s="12" customFormat="1">
      <c r="B134" s="206"/>
      <c r="C134" s="207"/>
      <c r="D134" s="219" t="s">
        <v>143</v>
      </c>
      <c r="E134" s="229" t="s">
        <v>32</v>
      </c>
      <c r="F134" s="230" t="s">
        <v>188</v>
      </c>
      <c r="G134" s="207"/>
      <c r="H134" s="231">
        <v>960</v>
      </c>
      <c r="I134" s="211"/>
      <c r="J134" s="207"/>
      <c r="K134" s="207"/>
      <c r="L134" s="212"/>
      <c r="M134" s="213"/>
      <c r="N134" s="214"/>
      <c r="O134" s="214"/>
      <c r="P134" s="214"/>
      <c r="Q134" s="214"/>
      <c r="R134" s="214"/>
      <c r="S134" s="214"/>
      <c r="T134" s="215"/>
      <c r="AT134" s="216" t="s">
        <v>143</v>
      </c>
      <c r="AU134" s="216" t="s">
        <v>84</v>
      </c>
      <c r="AV134" s="12" t="s">
        <v>84</v>
      </c>
      <c r="AW134" s="12" t="s">
        <v>39</v>
      </c>
      <c r="AX134" s="12" t="s">
        <v>23</v>
      </c>
      <c r="AY134" s="216" t="s">
        <v>134</v>
      </c>
    </row>
    <row r="135" spans="2:65" s="1" customFormat="1" ht="28.9" customHeight="1">
      <c r="B135" s="35"/>
      <c r="C135" s="182" t="s">
        <v>189</v>
      </c>
      <c r="D135" s="182" t="s">
        <v>136</v>
      </c>
      <c r="E135" s="183" t="s">
        <v>190</v>
      </c>
      <c r="F135" s="184" t="s">
        <v>191</v>
      </c>
      <c r="G135" s="185" t="s">
        <v>192</v>
      </c>
      <c r="H135" s="186">
        <v>40</v>
      </c>
      <c r="I135" s="187"/>
      <c r="J135" s="188">
        <f>ROUND(I135*H135,2)</f>
        <v>0</v>
      </c>
      <c r="K135" s="184" t="s">
        <v>140</v>
      </c>
      <c r="L135" s="55"/>
      <c r="M135" s="189" t="s">
        <v>32</v>
      </c>
      <c r="N135" s="190" t="s">
        <v>47</v>
      </c>
      <c r="O135" s="36"/>
      <c r="P135" s="191">
        <f>O135*H135</f>
        <v>0</v>
      </c>
      <c r="Q135" s="191">
        <v>0</v>
      </c>
      <c r="R135" s="191">
        <f>Q135*H135</f>
        <v>0</v>
      </c>
      <c r="S135" s="191">
        <v>0</v>
      </c>
      <c r="T135" s="192">
        <f>S135*H135</f>
        <v>0</v>
      </c>
      <c r="AR135" s="18" t="s">
        <v>141</v>
      </c>
      <c r="AT135" s="18" t="s">
        <v>136</v>
      </c>
      <c r="AU135" s="18" t="s">
        <v>84</v>
      </c>
      <c r="AY135" s="18" t="s">
        <v>134</v>
      </c>
      <c r="BE135" s="193">
        <f>IF(N135="základní",J135,0)</f>
        <v>0</v>
      </c>
      <c r="BF135" s="193">
        <f>IF(N135="snížená",J135,0)</f>
        <v>0</v>
      </c>
      <c r="BG135" s="193">
        <f>IF(N135="zákl. přenesená",J135,0)</f>
        <v>0</v>
      </c>
      <c r="BH135" s="193">
        <f>IF(N135="sníž. přenesená",J135,0)</f>
        <v>0</v>
      </c>
      <c r="BI135" s="193">
        <f>IF(N135="nulová",J135,0)</f>
        <v>0</v>
      </c>
      <c r="BJ135" s="18" t="s">
        <v>23</v>
      </c>
      <c r="BK135" s="193">
        <f>ROUND(I135*H135,2)</f>
        <v>0</v>
      </c>
      <c r="BL135" s="18" t="s">
        <v>141</v>
      </c>
      <c r="BM135" s="18" t="s">
        <v>193</v>
      </c>
    </row>
    <row r="136" spans="2:65" s="12" customFormat="1">
      <c r="B136" s="206"/>
      <c r="C136" s="207"/>
      <c r="D136" s="219" t="s">
        <v>143</v>
      </c>
      <c r="E136" s="229" t="s">
        <v>32</v>
      </c>
      <c r="F136" s="230" t="s">
        <v>194</v>
      </c>
      <c r="G136" s="207"/>
      <c r="H136" s="231">
        <v>40</v>
      </c>
      <c r="I136" s="211"/>
      <c r="J136" s="207"/>
      <c r="K136" s="207"/>
      <c r="L136" s="212"/>
      <c r="M136" s="213"/>
      <c r="N136" s="214"/>
      <c r="O136" s="214"/>
      <c r="P136" s="214"/>
      <c r="Q136" s="214"/>
      <c r="R136" s="214"/>
      <c r="S136" s="214"/>
      <c r="T136" s="215"/>
      <c r="AT136" s="216" t="s">
        <v>143</v>
      </c>
      <c r="AU136" s="216" t="s">
        <v>84</v>
      </c>
      <c r="AV136" s="12" t="s">
        <v>84</v>
      </c>
      <c r="AW136" s="12" t="s">
        <v>39</v>
      </c>
      <c r="AX136" s="12" t="s">
        <v>23</v>
      </c>
      <c r="AY136" s="216" t="s">
        <v>134</v>
      </c>
    </row>
    <row r="137" spans="2:65" s="1" customFormat="1" ht="63" customHeight="1">
      <c r="B137" s="35"/>
      <c r="C137" s="182" t="s">
        <v>195</v>
      </c>
      <c r="D137" s="182" t="s">
        <v>136</v>
      </c>
      <c r="E137" s="183" t="s">
        <v>196</v>
      </c>
      <c r="F137" s="184" t="s">
        <v>197</v>
      </c>
      <c r="G137" s="185" t="s">
        <v>198</v>
      </c>
      <c r="H137" s="186">
        <v>78</v>
      </c>
      <c r="I137" s="187"/>
      <c r="J137" s="188">
        <f>ROUND(I137*H137,2)</f>
        <v>0</v>
      </c>
      <c r="K137" s="184" t="s">
        <v>140</v>
      </c>
      <c r="L137" s="55"/>
      <c r="M137" s="189" t="s">
        <v>32</v>
      </c>
      <c r="N137" s="190" t="s">
        <v>47</v>
      </c>
      <c r="O137" s="36"/>
      <c r="P137" s="191">
        <f>O137*H137</f>
        <v>0</v>
      </c>
      <c r="Q137" s="191">
        <v>8.6800000000000002E-3</v>
      </c>
      <c r="R137" s="191">
        <f>Q137*H137</f>
        <v>0.67703999999999998</v>
      </c>
      <c r="S137" s="191">
        <v>0</v>
      </c>
      <c r="T137" s="192">
        <f>S137*H137</f>
        <v>0</v>
      </c>
      <c r="AR137" s="18" t="s">
        <v>141</v>
      </c>
      <c r="AT137" s="18" t="s">
        <v>136</v>
      </c>
      <c r="AU137" s="18" t="s">
        <v>84</v>
      </c>
      <c r="AY137" s="18" t="s">
        <v>134</v>
      </c>
      <c r="BE137" s="193">
        <f>IF(N137="základní",J137,0)</f>
        <v>0</v>
      </c>
      <c r="BF137" s="193">
        <f>IF(N137="snížená",J137,0)</f>
        <v>0</v>
      </c>
      <c r="BG137" s="193">
        <f>IF(N137="zákl. přenesená",J137,0)</f>
        <v>0</v>
      </c>
      <c r="BH137" s="193">
        <f>IF(N137="sníž. přenesená",J137,0)</f>
        <v>0</v>
      </c>
      <c r="BI137" s="193">
        <f>IF(N137="nulová",J137,0)</f>
        <v>0</v>
      </c>
      <c r="BJ137" s="18" t="s">
        <v>23</v>
      </c>
      <c r="BK137" s="193">
        <f>ROUND(I137*H137,2)</f>
        <v>0</v>
      </c>
      <c r="BL137" s="18" t="s">
        <v>141</v>
      </c>
      <c r="BM137" s="18" t="s">
        <v>199</v>
      </c>
    </row>
    <row r="138" spans="2:65" s="11" customFormat="1">
      <c r="B138" s="194"/>
      <c r="C138" s="195"/>
      <c r="D138" s="196" t="s">
        <v>143</v>
      </c>
      <c r="E138" s="197" t="s">
        <v>32</v>
      </c>
      <c r="F138" s="198" t="s">
        <v>200</v>
      </c>
      <c r="G138" s="195"/>
      <c r="H138" s="199" t="s">
        <v>32</v>
      </c>
      <c r="I138" s="200"/>
      <c r="J138" s="195"/>
      <c r="K138" s="195"/>
      <c r="L138" s="201"/>
      <c r="M138" s="202"/>
      <c r="N138" s="203"/>
      <c r="O138" s="203"/>
      <c r="P138" s="203"/>
      <c r="Q138" s="203"/>
      <c r="R138" s="203"/>
      <c r="S138" s="203"/>
      <c r="T138" s="204"/>
      <c r="AT138" s="205" t="s">
        <v>143</v>
      </c>
      <c r="AU138" s="205" t="s">
        <v>84</v>
      </c>
      <c r="AV138" s="11" t="s">
        <v>23</v>
      </c>
      <c r="AW138" s="11" t="s">
        <v>39</v>
      </c>
      <c r="AX138" s="11" t="s">
        <v>76</v>
      </c>
      <c r="AY138" s="205" t="s">
        <v>134</v>
      </c>
    </row>
    <row r="139" spans="2:65" s="12" customFormat="1">
      <c r="B139" s="206"/>
      <c r="C139" s="207"/>
      <c r="D139" s="219" t="s">
        <v>143</v>
      </c>
      <c r="E139" s="229" t="s">
        <v>32</v>
      </c>
      <c r="F139" s="230" t="s">
        <v>201</v>
      </c>
      <c r="G139" s="207"/>
      <c r="H139" s="231">
        <v>78</v>
      </c>
      <c r="I139" s="211"/>
      <c r="J139" s="207"/>
      <c r="K139" s="207"/>
      <c r="L139" s="212"/>
      <c r="M139" s="213"/>
      <c r="N139" s="214"/>
      <c r="O139" s="214"/>
      <c r="P139" s="214"/>
      <c r="Q139" s="214"/>
      <c r="R139" s="214"/>
      <c r="S139" s="214"/>
      <c r="T139" s="215"/>
      <c r="AT139" s="216" t="s">
        <v>143</v>
      </c>
      <c r="AU139" s="216" t="s">
        <v>84</v>
      </c>
      <c r="AV139" s="12" t="s">
        <v>84</v>
      </c>
      <c r="AW139" s="12" t="s">
        <v>39</v>
      </c>
      <c r="AX139" s="12" t="s">
        <v>23</v>
      </c>
      <c r="AY139" s="216" t="s">
        <v>134</v>
      </c>
    </row>
    <row r="140" spans="2:65" s="1" customFormat="1" ht="63" customHeight="1">
      <c r="B140" s="35"/>
      <c r="C140" s="182" t="s">
        <v>202</v>
      </c>
      <c r="D140" s="182" t="s">
        <v>136</v>
      </c>
      <c r="E140" s="183" t="s">
        <v>203</v>
      </c>
      <c r="F140" s="184" t="s">
        <v>204</v>
      </c>
      <c r="G140" s="185" t="s">
        <v>198</v>
      </c>
      <c r="H140" s="186">
        <v>16</v>
      </c>
      <c r="I140" s="187"/>
      <c r="J140" s="188">
        <f>ROUND(I140*H140,2)</f>
        <v>0</v>
      </c>
      <c r="K140" s="184" t="s">
        <v>140</v>
      </c>
      <c r="L140" s="55"/>
      <c r="M140" s="189" t="s">
        <v>32</v>
      </c>
      <c r="N140" s="190" t="s">
        <v>47</v>
      </c>
      <c r="O140" s="36"/>
      <c r="P140" s="191">
        <f>O140*H140</f>
        <v>0</v>
      </c>
      <c r="Q140" s="191">
        <v>1.068E-2</v>
      </c>
      <c r="R140" s="191">
        <f>Q140*H140</f>
        <v>0.17088</v>
      </c>
      <c r="S140" s="191">
        <v>0</v>
      </c>
      <c r="T140" s="192">
        <f>S140*H140</f>
        <v>0</v>
      </c>
      <c r="AR140" s="18" t="s">
        <v>141</v>
      </c>
      <c r="AT140" s="18" t="s">
        <v>136</v>
      </c>
      <c r="AU140" s="18" t="s">
        <v>84</v>
      </c>
      <c r="AY140" s="18" t="s">
        <v>134</v>
      </c>
      <c r="BE140" s="193">
        <f>IF(N140="základní",J140,0)</f>
        <v>0</v>
      </c>
      <c r="BF140" s="193">
        <f>IF(N140="snížená",J140,0)</f>
        <v>0</v>
      </c>
      <c r="BG140" s="193">
        <f>IF(N140="zákl. přenesená",J140,0)</f>
        <v>0</v>
      </c>
      <c r="BH140" s="193">
        <f>IF(N140="sníž. přenesená",J140,0)</f>
        <v>0</v>
      </c>
      <c r="BI140" s="193">
        <f>IF(N140="nulová",J140,0)</f>
        <v>0</v>
      </c>
      <c r="BJ140" s="18" t="s">
        <v>23</v>
      </c>
      <c r="BK140" s="193">
        <f>ROUND(I140*H140,2)</f>
        <v>0</v>
      </c>
      <c r="BL140" s="18" t="s">
        <v>141</v>
      </c>
      <c r="BM140" s="18" t="s">
        <v>205</v>
      </c>
    </row>
    <row r="141" spans="2:65" s="11" customFormat="1">
      <c r="B141" s="194"/>
      <c r="C141" s="195"/>
      <c r="D141" s="196" t="s">
        <v>143</v>
      </c>
      <c r="E141" s="197" t="s">
        <v>32</v>
      </c>
      <c r="F141" s="198" t="s">
        <v>200</v>
      </c>
      <c r="G141" s="195"/>
      <c r="H141" s="199" t="s">
        <v>32</v>
      </c>
      <c r="I141" s="200"/>
      <c r="J141" s="195"/>
      <c r="K141" s="195"/>
      <c r="L141" s="201"/>
      <c r="M141" s="202"/>
      <c r="N141" s="203"/>
      <c r="O141" s="203"/>
      <c r="P141" s="203"/>
      <c r="Q141" s="203"/>
      <c r="R141" s="203"/>
      <c r="S141" s="203"/>
      <c r="T141" s="204"/>
      <c r="AT141" s="205" t="s">
        <v>143</v>
      </c>
      <c r="AU141" s="205" t="s">
        <v>84</v>
      </c>
      <c r="AV141" s="11" t="s">
        <v>23</v>
      </c>
      <c r="AW141" s="11" t="s">
        <v>39</v>
      </c>
      <c r="AX141" s="11" t="s">
        <v>76</v>
      </c>
      <c r="AY141" s="205" t="s">
        <v>134</v>
      </c>
    </row>
    <row r="142" spans="2:65" s="12" customFormat="1">
      <c r="B142" s="206"/>
      <c r="C142" s="207"/>
      <c r="D142" s="219" t="s">
        <v>143</v>
      </c>
      <c r="E142" s="229" t="s">
        <v>32</v>
      </c>
      <c r="F142" s="230" t="s">
        <v>206</v>
      </c>
      <c r="G142" s="207"/>
      <c r="H142" s="231">
        <v>16</v>
      </c>
      <c r="I142" s="211"/>
      <c r="J142" s="207"/>
      <c r="K142" s="207"/>
      <c r="L142" s="212"/>
      <c r="M142" s="213"/>
      <c r="N142" s="214"/>
      <c r="O142" s="214"/>
      <c r="P142" s="214"/>
      <c r="Q142" s="214"/>
      <c r="R142" s="214"/>
      <c r="S142" s="214"/>
      <c r="T142" s="215"/>
      <c r="AT142" s="216" t="s">
        <v>143</v>
      </c>
      <c r="AU142" s="216" t="s">
        <v>84</v>
      </c>
      <c r="AV142" s="12" t="s">
        <v>84</v>
      </c>
      <c r="AW142" s="12" t="s">
        <v>39</v>
      </c>
      <c r="AX142" s="12" t="s">
        <v>23</v>
      </c>
      <c r="AY142" s="216" t="s">
        <v>134</v>
      </c>
    </row>
    <row r="143" spans="2:65" s="1" customFormat="1" ht="63" customHeight="1">
      <c r="B143" s="35"/>
      <c r="C143" s="182" t="s">
        <v>28</v>
      </c>
      <c r="D143" s="182" t="s">
        <v>136</v>
      </c>
      <c r="E143" s="183" t="s">
        <v>207</v>
      </c>
      <c r="F143" s="184" t="s">
        <v>208</v>
      </c>
      <c r="G143" s="185" t="s">
        <v>198</v>
      </c>
      <c r="H143" s="186">
        <v>22</v>
      </c>
      <c r="I143" s="187"/>
      <c r="J143" s="188">
        <f>ROUND(I143*H143,2)</f>
        <v>0</v>
      </c>
      <c r="K143" s="184" t="s">
        <v>140</v>
      </c>
      <c r="L143" s="55"/>
      <c r="M143" s="189" t="s">
        <v>32</v>
      </c>
      <c r="N143" s="190" t="s">
        <v>47</v>
      </c>
      <c r="O143" s="36"/>
      <c r="P143" s="191">
        <f>O143*H143</f>
        <v>0</v>
      </c>
      <c r="Q143" s="191">
        <v>3.6900000000000002E-2</v>
      </c>
      <c r="R143" s="191">
        <f>Q143*H143</f>
        <v>0.81180000000000008</v>
      </c>
      <c r="S143" s="191">
        <v>0</v>
      </c>
      <c r="T143" s="192">
        <f>S143*H143</f>
        <v>0</v>
      </c>
      <c r="AR143" s="18" t="s">
        <v>141</v>
      </c>
      <c r="AT143" s="18" t="s">
        <v>136</v>
      </c>
      <c r="AU143" s="18" t="s">
        <v>84</v>
      </c>
      <c r="AY143" s="18" t="s">
        <v>134</v>
      </c>
      <c r="BE143" s="193">
        <f>IF(N143="základní",J143,0)</f>
        <v>0</v>
      </c>
      <c r="BF143" s="193">
        <f>IF(N143="snížená",J143,0)</f>
        <v>0</v>
      </c>
      <c r="BG143" s="193">
        <f>IF(N143="zákl. přenesená",J143,0)</f>
        <v>0</v>
      </c>
      <c r="BH143" s="193">
        <f>IF(N143="sníž. přenesená",J143,0)</f>
        <v>0</v>
      </c>
      <c r="BI143" s="193">
        <f>IF(N143="nulová",J143,0)</f>
        <v>0</v>
      </c>
      <c r="BJ143" s="18" t="s">
        <v>23</v>
      </c>
      <c r="BK143" s="193">
        <f>ROUND(I143*H143,2)</f>
        <v>0</v>
      </c>
      <c r="BL143" s="18" t="s">
        <v>141</v>
      </c>
      <c r="BM143" s="18" t="s">
        <v>209</v>
      </c>
    </row>
    <row r="144" spans="2:65" s="11" customFormat="1">
      <c r="B144" s="194"/>
      <c r="C144" s="195"/>
      <c r="D144" s="196" t="s">
        <v>143</v>
      </c>
      <c r="E144" s="197" t="s">
        <v>32</v>
      </c>
      <c r="F144" s="198" t="s">
        <v>200</v>
      </c>
      <c r="G144" s="195"/>
      <c r="H144" s="199" t="s">
        <v>32</v>
      </c>
      <c r="I144" s="200"/>
      <c r="J144" s="195"/>
      <c r="K144" s="195"/>
      <c r="L144" s="201"/>
      <c r="M144" s="202"/>
      <c r="N144" s="203"/>
      <c r="O144" s="203"/>
      <c r="P144" s="203"/>
      <c r="Q144" s="203"/>
      <c r="R144" s="203"/>
      <c r="S144" s="203"/>
      <c r="T144" s="204"/>
      <c r="AT144" s="205" t="s">
        <v>143</v>
      </c>
      <c r="AU144" s="205" t="s">
        <v>84</v>
      </c>
      <c r="AV144" s="11" t="s">
        <v>23</v>
      </c>
      <c r="AW144" s="11" t="s">
        <v>39</v>
      </c>
      <c r="AX144" s="11" t="s">
        <v>76</v>
      </c>
      <c r="AY144" s="205" t="s">
        <v>134</v>
      </c>
    </row>
    <row r="145" spans="2:65" s="12" customFormat="1">
      <c r="B145" s="206"/>
      <c r="C145" s="207"/>
      <c r="D145" s="219" t="s">
        <v>143</v>
      </c>
      <c r="E145" s="229" t="s">
        <v>32</v>
      </c>
      <c r="F145" s="230" t="s">
        <v>210</v>
      </c>
      <c r="G145" s="207"/>
      <c r="H145" s="231">
        <v>22</v>
      </c>
      <c r="I145" s="211"/>
      <c r="J145" s="207"/>
      <c r="K145" s="207"/>
      <c r="L145" s="212"/>
      <c r="M145" s="213"/>
      <c r="N145" s="214"/>
      <c r="O145" s="214"/>
      <c r="P145" s="214"/>
      <c r="Q145" s="214"/>
      <c r="R145" s="214"/>
      <c r="S145" s="214"/>
      <c r="T145" s="215"/>
      <c r="AT145" s="216" t="s">
        <v>143</v>
      </c>
      <c r="AU145" s="216" t="s">
        <v>84</v>
      </c>
      <c r="AV145" s="12" t="s">
        <v>84</v>
      </c>
      <c r="AW145" s="12" t="s">
        <v>39</v>
      </c>
      <c r="AX145" s="12" t="s">
        <v>23</v>
      </c>
      <c r="AY145" s="216" t="s">
        <v>134</v>
      </c>
    </row>
    <row r="146" spans="2:65" s="1" customFormat="1" ht="40.15" customHeight="1">
      <c r="B146" s="35"/>
      <c r="C146" s="182" t="s">
        <v>211</v>
      </c>
      <c r="D146" s="182" t="s">
        <v>136</v>
      </c>
      <c r="E146" s="183" t="s">
        <v>212</v>
      </c>
      <c r="F146" s="184" t="s">
        <v>213</v>
      </c>
      <c r="G146" s="185" t="s">
        <v>214</v>
      </c>
      <c r="H146" s="186">
        <v>1342.2950000000001</v>
      </c>
      <c r="I146" s="187"/>
      <c r="J146" s="188">
        <f>ROUND(I146*H146,2)</f>
        <v>0</v>
      </c>
      <c r="K146" s="184" t="s">
        <v>140</v>
      </c>
      <c r="L146" s="55"/>
      <c r="M146" s="189" t="s">
        <v>32</v>
      </c>
      <c r="N146" s="190" t="s">
        <v>47</v>
      </c>
      <c r="O146" s="36"/>
      <c r="P146" s="191">
        <f>O146*H146</f>
        <v>0</v>
      </c>
      <c r="Q146" s="191">
        <v>0</v>
      </c>
      <c r="R146" s="191">
        <f>Q146*H146</f>
        <v>0</v>
      </c>
      <c r="S146" s="191">
        <v>0</v>
      </c>
      <c r="T146" s="192">
        <f>S146*H146</f>
        <v>0</v>
      </c>
      <c r="AR146" s="18" t="s">
        <v>141</v>
      </c>
      <c r="AT146" s="18" t="s">
        <v>136</v>
      </c>
      <c r="AU146" s="18" t="s">
        <v>84</v>
      </c>
      <c r="AY146" s="18" t="s">
        <v>134</v>
      </c>
      <c r="BE146" s="193">
        <f>IF(N146="základní",J146,0)</f>
        <v>0</v>
      </c>
      <c r="BF146" s="193">
        <f>IF(N146="snížená",J146,0)</f>
        <v>0</v>
      </c>
      <c r="BG146" s="193">
        <f>IF(N146="zákl. přenesená",J146,0)</f>
        <v>0</v>
      </c>
      <c r="BH146" s="193">
        <f>IF(N146="sníž. přenesená",J146,0)</f>
        <v>0</v>
      </c>
      <c r="BI146" s="193">
        <f>IF(N146="nulová",J146,0)</f>
        <v>0</v>
      </c>
      <c r="BJ146" s="18" t="s">
        <v>23</v>
      </c>
      <c r="BK146" s="193">
        <f>ROUND(I146*H146,2)</f>
        <v>0</v>
      </c>
      <c r="BL146" s="18" t="s">
        <v>141</v>
      </c>
      <c r="BM146" s="18" t="s">
        <v>215</v>
      </c>
    </row>
    <row r="147" spans="2:65" s="11" customFormat="1">
      <c r="B147" s="194"/>
      <c r="C147" s="195"/>
      <c r="D147" s="196" t="s">
        <v>143</v>
      </c>
      <c r="E147" s="197" t="s">
        <v>32</v>
      </c>
      <c r="F147" s="198" t="s">
        <v>216</v>
      </c>
      <c r="G147" s="195"/>
      <c r="H147" s="199" t="s">
        <v>32</v>
      </c>
      <c r="I147" s="200"/>
      <c r="J147" s="195"/>
      <c r="K147" s="195"/>
      <c r="L147" s="201"/>
      <c r="M147" s="202"/>
      <c r="N147" s="203"/>
      <c r="O147" s="203"/>
      <c r="P147" s="203"/>
      <c r="Q147" s="203"/>
      <c r="R147" s="203"/>
      <c r="S147" s="203"/>
      <c r="T147" s="204"/>
      <c r="AT147" s="205" t="s">
        <v>143</v>
      </c>
      <c r="AU147" s="205" t="s">
        <v>84</v>
      </c>
      <c r="AV147" s="11" t="s">
        <v>23</v>
      </c>
      <c r="AW147" s="11" t="s">
        <v>39</v>
      </c>
      <c r="AX147" s="11" t="s">
        <v>76</v>
      </c>
      <c r="AY147" s="205" t="s">
        <v>134</v>
      </c>
    </row>
    <row r="148" spans="2:65" s="12" customFormat="1">
      <c r="B148" s="206"/>
      <c r="C148" s="207"/>
      <c r="D148" s="196" t="s">
        <v>143</v>
      </c>
      <c r="E148" s="208" t="s">
        <v>32</v>
      </c>
      <c r="F148" s="209" t="s">
        <v>217</v>
      </c>
      <c r="G148" s="207"/>
      <c r="H148" s="210">
        <v>460.30099999999999</v>
      </c>
      <c r="I148" s="211"/>
      <c r="J148" s="207"/>
      <c r="K148" s="207"/>
      <c r="L148" s="212"/>
      <c r="M148" s="213"/>
      <c r="N148" s="214"/>
      <c r="O148" s="214"/>
      <c r="P148" s="214"/>
      <c r="Q148" s="214"/>
      <c r="R148" s="214"/>
      <c r="S148" s="214"/>
      <c r="T148" s="215"/>
      <c r="AT148" s="216" t="s">
        <v>143</v>
      </c>
      <c r="AU148" s="216" t="s">
        <v>84</v>
      </c>
      <c r="AV148" s="12" t="s">
        <v>84</v>
      </c>
      <c r="AW148" s="12" t="s">
        <v>39</v>
      </c>
      <c r="AX148" s="12" t="s">
        <v>76</v>
      </c>
      <c r="AY148" s="216" t="s">
        <v>134</v>
      </c>
    </row>
    <row r="149" spans="2:65" s="14" customFormat="1">
      <c r="B149" s="232"/>
      <c r="C149" s="233"/>
      <c r="D149" s="196" t="s">
        <v>143</v>
      </c>
      <c r="E149" s="234" t="s">
        <v>32</v>
      </c>
      <c r="F149" s="235" t="s">
        <v>218</v>
      </c>
      <c r="G149" s="233"/>
      <c r="H149" s="236">
        <v>460.30099999999999</v>
      </c>
      <c r="I149" s="237"/>
      <c r="J149" s="233"/>
      <c r="K149" s="233"/>
      <c r="L149" s="238"/>
      <c r="M149" s="239"/>
      <c r="N149" s="240"/>
      <c r="O149" s="240"/>
      <c r="P149" s="240"/>
      <c r="Q149" s="240"/>
      <c r="R149" s="240"/>
      <c r="S149" s="240"/>
      <c r="T149" s="241"/>
      <c r="AT149" s="242" t="s">
        <v>143</v>
      </c>
      <c r="AU149" s="242" t="s">
        <v>84</v>
      </c>
      <c r="AV149" s="14" t="s">
        <v>159</v>
      </c>
      <c r="AW149" s="14" t="s">
        <v>39</v>
      </c>
      <c r="AX149" s="14" t="s">
        <v>76</v>
      </c>
      <c r="AY149" s="242" t="s">
        <v>134</v>
      </c>
    </row>
    <row r="150" spans="2:65" s="11" customFormat="1">
      <c r="B150" s="194"/>
      <c r="C150" s="195"/>
      <c r="D150" s="196" t="s">
        <v>143</v>
      </c>
      <c r="E150" s="197" t="s">
        <v>32</v>
      </c>
      <c r="F150" s="198" t="s">
        <v>219</v>
      </c>
      <c r="G150" s="195"/>
      <c r="H150" s="199" t="s">
        <v>32</v>
      </c>
      <c r="I150" s="200"/>
      <c r="J150" s="195"/>
      <c r="K150" s="195"/>
      <c r="L150" s="201"/>
      <c r="M150" s="202"/>
      <c r="N150" s="203"/>
      <c r="O150" s="203"/>
      <c r="P150" s="203"/>
      <c r="Q150" s="203"/>
      <c r="R150" s="203"/>
      <c r="S150" s="203"/>
      <c r="T150" s="204"/>
      <c r="AT150" s="205" t="s">
        <v>143</v>
      </c>
      <c r="AU150" s="205" t="s">
        <v>84</v>
      </c>
      <c r="AV150" s="11" t="s">
        <v>23</v>
      </c>
      <c r="AW150" s="11" t="s">
        <v>39</v>
      </c>
      <c r="AX150" s="11" t="s">
        <v>76</v>
      </c>
      <c r="AY150" s="205" t="s">
        <v>134</v>
      </c>
    </row>
    <row r="151" spans="2:65" s="12" customFormat="1">
      <c r="B151" s="206"/>
      <c r="C151" s="207"/>
      <c r="D151" s="196" t="s">
        <v>143</v>
      </c>
      <c r="E151" s="208" t="s">
        <v>32</v>
      </c>
      <c r="F151" s="209" t="s">
        <v>220</v>
      </c>
      <c r="G151" s="207"/>
      <c r="H151" s="210">
        <v>89.941999999999993</v>
      </c>
      <c r="I151" s="211"/>
      <c r="J151" s="207"/>
      <c r="K151" s="207"/>
      <c r="L151" s="212"/>
      <c r="M151" s="213"/>
      <c r="N151" s="214"/>
      <c r="O151" s="214"/>
      <c r="P151" s="214"/>
      <c r="Q151" s="214"/>
      <c r="R151" s="214"/>
      <c r="S151" s="214"/>
      <c r="T151" s="215"/>
      <c r="AT151" s="216" t="s">
        <v>143</v>
      </c>
      <c r="AU151" s="216" t="s">
        <v>84</v>
      </c>
      <c r="AV151" s="12" t="s">
        <v>84</v>
      </c>
      <c r="AW151" s="12" t="s">
        <v>39</v>
      </c>
      <c r="AX151" s="12" t="s">
        <v>76</v>
      </c>
      <c r="AY151" s="216" t="s">
        <v>134</v>
      </c>
    </row>
    <row r="152" spans="2:65" s="14" customFormat="1">
      <c r="B152" s="232"/>
      <c r="C152" s="233"/>
      <c r="D152" s="196" t="s">
        <v>143</v>
      </c>
      <c r="E152" s="234" t="s">
        <v>32</v>
      </c>
      <c r="F152" s="235" t="s">
        <v>218</v>
      </c>
      <c r="G152" s="233"/>
      <c r="H152" s="236">
        <v>89.941999999999993</v>
      </c>
      <c r="I152" s="237"/>
      <c r="J152" s="233"/>
      <c r="K152" s="233"/>
      <c r="L152" s="238"/>
      <c r="M152" s="239"/>
      <c r="N152" s="240"/>
      <c r="O152" s="240"/>
      <c r="P152" s="240"/>
      <c r="Q152" s="240"/>
      <c r="R152" s="240"/>
      <c r="S152" s="240"/>
      <c r="T152" s="241"/>
      <c r="AT152" s="242" t="s">
        <v>143</v>
      </c>
      <c r="AU152" s="242" t="s">
        <v>84</v>
      </c>
      <c r="AV152" s="14" t="s">
        <v>159</v>
      </c>
      <c r="AW152" s="14" t="s">
        <v>39</v>
      </c>
      <c r="AX152" s="14" t="s">
        <v>76</v>
      </c>
      <c r="AY152" s="242" t="s">
        <v>134</v>
      </c>
    </row>
    <row r="153" spans="2:65" s="11" customFormat="1">
      <c r="B153" s="194"/>
      <c r="C153" s="195"/>
      <c r="D153" s="196" t="s">
        <v>143</v>
      </c>
      <c r="E153" s="197" t="s">
        <v>32</v>
      </c>
      <c r="F153" s="198" t="s">
        <v>221</v>
      </c>
      <c r="G153" s="195"/>
      <c r="H153" s="199" t="s">
        <v>32</v>
      </c>
      <c r="I153" s="200"/>
      <c r="J153" s="195"/>
      <c r="K153" s="195"/>
      <c r="L153" s="201"/>
      <c r="M153" s="202"/>
      <c r="N153" s="203"/>
      <c r="O153" s="203"/>
      <c r="P153" s="203"/>
      <c r="Q153" s="203"/>
      <c r="R153" s="203"/>
      <c r="S153" s="203"/>
      <c r="T153" s="204"/>
      <c r="AT153" s="205" t="s">
        <v>143</v>
      </c>
      <c r="AU153" s="205" t="s">
        <v>84</v>
      </c>
      <c r="AV153" s="11" t="s">
        <v>23</v>
      </c>
      <c r="AW153" s="11" t="s">
        <v>39</v>
      </c>
      <c r="AX153" s="11" t="s">
        <v>76</v>
      </c>
      <c r="AY153" s="205" t="s">
        <v>134</v>
      </c>
    </row>
    <row r="154" spans="2:65" s="12" customFormat="1">
      <c r="B154" s="206"/>
      <c r="C154" s="207"/>
      <c r="D154" s="196" t="s">
        <v>143</v>
      </c>
      <c r="E154" s="208" t="s">
        <v>32</v>
      </c>
      <c r="F154" s="209" t="s">
        <v>222</v>
      </c>
      <c r="G154" s="207"/>
      <c r="H154" s="210">
        <v>319.63799999999998</v>
      </c>
      <c r="I154" s="211"/>
      <c r="J154" s="207"/>
      <c r="K154" s="207"/>
      <c r="L154" s="212"/>
      <c r="M154" s="213"/>
      <c r="N154" s="214"/>
      <c r="O154" s="214"/>
      <c r="P154" s="214"/>
      <c r="Q154" s="214"/>
      <c r="R154" s="214"/>
      <c r="S154" s="214"/>
      <c r="T154" s="215"/>
      <c r="AT154" s="216" t="s">
        <v>143</v>
      </c>
      <c r="AU154" s="216" t="s">
        <v>84</v>
      </c>
      <c r="AV154" s="12" t="s">
        <v>84</v>
      </c>
      <c r="AW154" s="12" t="s">
        <v>39</v>
      </c>
      <c r="AX154" s="12" t="s">
        <v>76</v>
      </c>
      <c r="AY154" s="216" t="s">
        <v>134</v>
      </c>
    </row>
    <row r="155" spans="2:65" s="14" customFormat="1">
      <c r="B155" s="232"/>
      <c r="C155" s="233"/>
      <c r="D155" s="196" t="s">
        <v>143</v>
      </c>
      <c r="E155" s="234" t="s">
        <v>32</v>
      </c>
      <c r="F155" s="235" t="s">
        <v>218</v>
      </c>
      <c r="G155" s="233"/>
      <c r="H155" s="236">
        <v>319.63799999999998</v>
      </c>
      <c r="I155" s="237"/>
      <c r="J155" s="233"/>
      <c r="K155" s="233"/>
      <c r="L155" s="238"/>
      <c r="M155" s="239"/>
      <c r="N155" s="240"/>
      <c r="O155" s="240"/>
      <c r="P155" s="240"/>
      <c r="Q155" s="240"/>
      <c r="R155" s="240"/>
      <c r="S155" s="240"/>
      <c r="T155" s="241"/>
      <c r="AT155" s="242" t="s">
        <v>143</v>
      </c>
      <c r="AU155" s="242" t="s">
        <v>84</v>
      </c>
      <c r="AV155" s="14" t="s">
        <v>159</v>
      </c>
      <c r="AW155" s="14" t="s">
        <v>39</v>
      </c>
      <c r="AX155" s="14" t="s">
        <v>76</v>
      </c>
      <c r="AY155" s="242" t="s">
        <v>134</v>
      </c>
    </row>
    <row r="156" spans="2:65" s="11" customFormat="1">
      <c r="B156" s="194"/>
      <c r="C156" s="195"/>
      <c r="D156" s="196" t="s">
        <v>143</v>
      </c>
      <c r="E156" s="197" t="s">
        <v>32</v>
      </c>
      <c r="F156" s="198" t="s">
        <v>223</v>
      </c>
      <c r="G156" s="195"/>
      <c r="H156" s="199" t="s">
        <v>32</v>
      </c>
      <c r="I156" s="200"/>
      <c r="J156" s="195"/>
      <c r="K156" s="195"/>
      <c r="L156" s="201"/>
      <c r="M156" s="202"/>
      <c r="N156" s="203"/>
      <c r="O156" s="203"/>
      <c r="P156" s="203"/>
      <c r="Q156" s="203"/>
      <c r="R156" s="203"/>
      <c r="S156" s="203"/>
      <c r="T156" s="204"/>
      <c r="AT156" s="205" t="s">
        <v>143</v>
      </c>
      <c r="AU156" s="205" t="s">
        <v>84</v>
      </c>
      <c r="AV156" s="11" t="s">
        <v>23</v>
      </c>
      <c r="AW156" s="11" t="s">
        <v>39</v>
      </c>
      <c r="AX156" s="11" t="s">
        <v>76</v>
      </c>
      <c r="AY156" s="205" t="s">
        <v>134</v>
      </c>
    </row>
    <row r="157" spans="2:65" s="12" customFormat="1">
      <c r="B157" s="206"/>
      <c r="C157" s="207"/>
      <c r="D157" s="196" t="s">
        <v>143</v>
      </c>
      <c r="E157" s="208" t="s">
        <v>32</v>
      </c>
      <c r="F157" s="209" t="s">
        <v>224</v>
      </c>
      <c r="G157" s="207"/>
      <c r="H157" s="210">
        <v>109.94799999999999</v>
      </c>
      <c r="I157" s="211"/>
      <c r="J157" s="207"/>
      <c r="K157" s="207"/>
      <c r="L157" s="212"/>
      <c r="M157" s="213"/>
      <c r="N157" s="214"/>
      <c r="O157" s="214"/>
      <c r="P157" s="214"/>
      <c r="Q157" s="214"/>
      <c r="R157" s="214"/>
      <c r="S157" s="214"/>
      <c r="T157" s="215"/>
      <c r="AT157" s="216" t="s">
        <v>143</v>
      </c>
      <c r="AU157" s="216" t="s">
        <v>84</v>
      </c>
      <c r="AV157" s="12" t="s">
        <v>84</v>
      </c>
      <c r="AW157" s="12" t="s">
        <v>39</v>
      </c>
      <c r="AX157" s="12" t="s">
        <v>76</v>
      </c>
      <c r="AY157" s="216" t="s">
        <v>134</v>
      </c>
    </row>
    <row r="158" spans="2:65" s="14" customFormat="1">
      <c r="B158" s="232"/>
      <c r="C158" s="233"/>
      <c r="D158" s="196" t="s">
        <v>143</v>
      </c>
      <c r="E158" s="234" t="s">
        <v>32</v>
      </c>
      <c r="F158" s="235" t="s">
        <v>218</v>
      </c>
      <c r="G158" s="233"/>
      <c r="H158" s="236">
        <v>109.94799999999999</v>
      </c>
      <c r="I158" s="237"/>
      <c r="J158" s="233"/>
      <c r="K158" s="233"/>
      <c r="L158" s="238"/>
      <c r="M158" s="239"/>
      <c r="N158" s="240"/>
      <c r="O158" s="240"/>
      <c r="P158" s="240"/>
      <c r="Q158" s="240"/>
      <c r="R158" s="240"/>
      <c r="S158" s="240"/>
      <c r="T158" s="241"/>
      <c r="AT158" s="242" t="s">
        <v>143</v>
      </c>
      <c r="AU158" s="242" t="s">
        <v>84</v>
      </c>
      <c r="AV158" s="14" t="s">
        <v>159</v>
      </c>
      <c r="AW158" s="14" t="s">
        <v>39</v>
      </c>
      <c r="AX158" s="14" t="s">
        <v>76</v>
      </c>
      <c r="AY158" s="242" t="s">
        <v>134</v>
      </c>
    </row>
    <row r="159" spans="2:65" s="11" customFormat="1">
      <c r="B159" s="194"/>
      <c r="C159" s="195"/>
      <c r="D159" s="196" t="s">
        <v>143</v>
      </c>
      <c r="E159" s="197" t="s">
        <v>32</v>
      </c>
      <c r="F159" s="198" t="s">
        <v>225</v>
      </c>
      <c r="G159" s="195"/>
      <c r="H159" s="199" t="s">
        <v>32</v>
      </c>
      <c r="I159" s="200"/>
      <c r="J159" s="195"/>
      <c r="K159" s="195"/>
      <c r="L159" s="201"/>
      <c r="M159" s="202"/>
      <c r="N159" s="203"/>
      <c r="O159" s="203"/>
      <c r="P159" s="203"/>
      <c r="Q159" s="203"/>
      <c r="R159" s="203"/>
      <c r="S159" s="203"/>
      <c r="T159" s="204"/>
      <c r="AT159" s="205" t="s">
        <v>143</v>
      </c>
      <c r="AU159" s="205" t="s">
        <v>84</v>
      </c>
      <c r="AV159" s="11" t="s">
        <v>23</v>
      </c>
      <c r="AW159" s="11" t="s">
        <v>39</v>
      </c>
      <c r="AX159" s="11" t="s">
        <v>76</v>
      </c>
      <c r="AY159" s="205" t="s">
        <v>134</v>
      </c>
    </row>
    <row r="160" spans="2:65" s="12" customFormat="1">
      <c r="B160" s="206"/>
      <c r="C160" s="207"/>
      <c r="D160" s="196" t="s">
        <v>143</v>
      </c>
      <c r="E160" s="208" t="s">
        <v>32</v>
      </c>
      <c r="F160" s="209" t="s">
        <v>226</v>
      </c>
      <c r="G160" s="207"/>
      <c r="H160" s="210">
        <v>235.566</v>
      </c>
      <c r="I160" s="211"/>
      <c r="J160" s="207"/>
      <c r="K160" s="207"/>
      <c r="L160" s="212"/>
      <c r="M160" s="213"/>
      <c r="N160" s="214"/>
      <c r="O160" s="214"/>
      <c r="P160" s="214"/>
      <c r="Q160" s="214"/>
      <c r="R160" s="214"/>
      <c r="S160" s="214"/>
      <c r="T160" s="215"/>
      <c r="AT160" s="216" t="s">
        <v>143</v>
      </c>
      <c r="AU160" s="216" t="s">
        <v>84</v>
      </c>
      <c r="AV160" s="12" t="s">
        <v>84</v>
      </c>
      <c r="AW160" s="12" t="s">
        <v>39</v>
      </c>
      <c r="AX160" s="12" t="s">
        <v>76</v>
      </c>
      <c r="AY160" s="216" t="s">
        <v>134</v>
      </c>
    </row>
    <row r="161" spans="2:65" s="14" customFormat="1">
      <c r="B161" s="232"/>
      <c r="C161" s="233"/>
      <c r="D161" s="196" t="s">
        <v>143</v>
      </c>
      <c r="E161" s="234" t="s">
        <v>32</v>
      </c>
      <c r="F161" s="235" t="s">
        <v>218</v>
      </c>
      <c r="G161" s="233"/>
      <c r="H161" s="236">
        <v>235.566</v>
      </c>
      <c r="I161" s="237"/>
      <c r="J161" s="233"/>
      <c r="K161" s="233"/>
      <c r="L161" s="238"/>
      <c r="M161" s="239"/>
      <c r="N161" s="240"/>
      <c r="O161" s="240"/>
      <c r="P161" s="240"/>
      <c r="Q161" s="240"/>
      <c r="R161" s="240"/>
      <c r="S161" s="240"/>
      <c r="T161" s="241"/>
      <c r="AT161" s="242" t="s">
        <v>143</v>
      </c>
      <c r="AU161" s="242" t="s">
        <v>84</v>
      </c>
      <c r="AV161" s="14" t="s">
        <v>159</v>
      </c>
      <c r="AW161" s="14" t="s">
        <v>39</v>
      </c>
      <c r="AX161" s="14" t="s">
        <v>76</v>
      </c>
      <c r="AY161" s="242" t="s">
        <v>134</v>
      </c>
    </row>
    <row r="162" spans="2:65" s="11" customFormat="1">
      <c r="B162" s="194"/>
      <c r="C162" s="195"/>
      <c r="D162" s="196" t="s">
        <v>143</v>
      </c>
      <c r="E162" s="197" t="s">
        <v>32</v>
      </c>
      <c r="F162" s="198" t="s">
        <v>227</v>
      </c>
      <c r="G162" s="195"/>
      <c r="H162" s="199" t="s">
        <v>32</v>
      </c>
      <c r="I162" s="200"/>
      <c r="J162" s="195"/>
      <c r="K162" s="195"/>
      <c r="L162" s="201"/>
      <c r="M162" s="202"/>
      <c r="N162" s="203"/>
      <c r="O162" s="203"/>
      <c r="P162" s="203"/>
      <c r="Q162" s="203"/>
      <c r="R162" s="203"/>
      <c r="S162" s="203"/>
      <c r="T162" s="204"/>
      <c r="AT162" s="205" t="s">
        <v>143</v>
      </c>
      <c r="AU162" s="205" t="s">
        <v>84</v>
      </c>
      <c r="AV162" s="11" t="s">
        <v>23</v>
      </c>
      <c r="AW162" s="11" t="s">
        <v>39</v>
      </c>
      <c r="AX162" s="11" t="s">
        <v>76</v>
      </c>
      <c r="AY162" s="205" t="s">
        <v>134</v>
      </c>
    </row>
    <row r="163" spans="2:65" s="12" customFormat="1">
      <c r="B163" s="206"/>
      <c r="C163" s="207"/>
      <c r="D163" s="196" t="s">
        <v>143</v>
      </c>
      <c r="E163" s="208" t="s">
        <v>32</v>
      </c>
      <c r="F163" s="209" t="s">
        <v>228</v>
      </c>
      <c r="G163" s="207"/>
      <c r="H163" s="210">
        <v>27.58</v>
      </c>
      <c r="I163" s="211"/>
      <c r="J163" s="207"/>
      <c r="K163" s="207"/>
      <c r="L163" s="212"/>
      <c r="M163" s="213"/>
      <c r="N163" s="214"/>
      <c r="O163" s="214"/>
      <c r="P163" s="214"/>
      <c r="Q163" s="214"/>
      <c r="R163" s="214"/>
      <c r="S163" s="214"/>
      <c r="T163" s="215"/>
      <c r="AT163" s="216" t="s">
        <v>143</v>
      </c>
      <c r="AU163" s="216" t="s">
        <v>84</v>
      </c>
      <c r="AV163" s="12" t="s">
        <v>84</v>
      </c>
      <c r="AW163" s="12" t="s">
        <v>39</v>
      </c>
      <c r="AX163" s="12" t="s">
        <v>76</v>
      </c>
      <c r="AY163" s="216" t="s">
        <v>134</v>
      </c>
    </row>
    <row r="164" spans="2:65" s="11" customFormat="1">
      <c r="B164" s="194"/>
      <c r="C164" s="195"/>
      <c r="D164" s="196" t="s">
        <v>143</v>
      </c>
      <c r="E164" s="197" t="s">
        <v>32</v>
      </c>
      <c r="F164" s="198" t="s">
        <v>229</v>
      </c>
      <c r="G164" s="195"/>
      <c r="H164" s="199" t="s">
        <v>32</v>
      </c>
      <c r="I164" s="200"/>
      <c r="J164" s="195"/>
      <c r="K164" s="195"/>
      <c r="L164" s="201"/>
      <c r="M164" s="202"/>
      <c r="N164" s="203"/>
      <c r="O164" s="203"/>
      <c r="P164" s="203"/>
      <c r="Q164" s="203"/>
      <c r="R164" s="203"/>
      <c r="S164" s="203"/>
      <c r="T164" s="204"/>
      <c r="AT164" s="205" t="s">
        <v>143</v>
      </c>
      <c r="AU164" s="205" t="s">
        <v>84</v>
      </c>
      <c r="AV164" s="11" t="s">
        <v>23</v>
      </c>
      <c r="AW164" s="11" t="s">
        <v>39</v>
      </c>
      <c r="AX164" s="11" t="s">
        <v>76</v>
      </c>
      <c r="AY164" s="205" t="s">
        <v>134</v>
      </c>
    </row>
    <row r="165" spans="2:65" s="12" customFormat="1">
      <c r="B165" s="206"/>
      <c r="C165" s="207"/>
      <c r="D165" s="196" t="s">
        <v>143</v>
      </c>
      <c r="E165" s="208" t="s">
        <v>32</v>
      </c>
      <c r="F165" s="209" t="s">
        <v>230</v>
      </c>
      <c r="G165" s="207"/>
      <c r="H165" s="210">
        <v>24.42</v>
      </c>
      <c r="I165" s="211"/>
      <c r="J165" s="207"/>
      <c r="K165" s="207"/>
      <c r="L165" s="212"/>
      <c r="M165" s="213"/>
      <c r="N165" s="214"/>
      <c r="O165" s="214"/>
      <c r="P165" s="214"/>
      <c r="Q165" s="214"/>
      <c r="R165" s="214"/>
      <c r="S165" s="214"/>
      <c r="T165" s="215"/>
      <c r="AT165" s="216" t="s">
        <v>143</v>
      </c>
      <c r="AU165" s="216" t="s">
        <v>84</v>
      </c>
      <c r="AV165" s="12" t="s">
        <v>84</v>
      </c>
      <c r="AW165" s="12" t="s">
        <v>39</v>
      </c>
      <c r="AX165" s="12" t="s">
        <v>76</v>
      </c>
      <c r="AY165" s="216" t="s">
        <v>134</v>
      </c>
    </row>
    <row r="166" spans="2:65" s="11" customFormat="1">
      <c r="B166" s="194"/>
      <c r="C166" s="195"/>
      <c r="D166" s="196" t="s">
        <v>143</v>
      </c>
      <c r="E166" s="197" t="s">
        <v>32</v>
      </c>
      <c r="F166" s="198" t="s">
        <v>231</v>
      </c>
      <c r="G166" s="195"/>
      <c r="H166" s="199" t="s">
        <v>32</v>
      </c>
      <c r="I166" s="200"/>
      <c r="J166" s="195"/>
      <c r="K166" s="195"/>
      <c r="L166" s="201"/>
      <c r="M166" s="202"/>
      <c r="N166" s="203"/>
      <c r="O166" s="203"/>
      <c r="P166" s="203"/>
      <c r="Q166" s="203"/>
      <c r="R166" s="203"/>
      <c r="S166" s="203"/>
      <c r="T166" s="204"/>
      <c r="AT166" s="205" t="s">
        <v>143</v>
      </c>
      <c r="AU166" s="205" t="s">
        <v>84</v>
      </c>
      <c r="AV166" s="11" t="s">
        <v>23</v>
      </c>
      <c r="AW166" s="11" t="s">
        <v>39</v>
      </c>
      <c r="AX166" s="11" t="s">
        <v>76</v>
      </c>
      <c r="AY166" s="205" t="s">
        <v>134</v>
      </c>
    </row>
    <row r="167" spans="2:65" s="12" customFormat="1">
      <c r="B167" s="206"/>
      <c r="C167" s="207"/>
      <c r="D167" s="196" t="s">
        <v>143</v>
      </c>
      <c r="E167" s="208" t="s">
        <v>32</v>
      </c>
      <c r="F167" s="209" t="s">
        <v>232</v>
      </c>
      <c r="G167" s="207"/>
      <c r="H167" s="210">
        <v>48.3</v>
      </c>
      <c r="I167" s="211"/>
      <c r="J167" s="207"/>
      <c r="K167" s="207"/>
      <c r="L167" s="212"/>
      <c r="M167" s="213"/>
      <c r="N167" s="214"/>
      <c r="O167" s="214"/>
      <c r="P167" s="214"/>
      <c r="Q167" s="214"/>
      <c r="R167" s="214"/>
      <c r="S167" s="214"/>
      <c r="T167" s="215"/>
      <c r="AT167" s="216" t="s">
        <v>143</v>
      </c>
      <c r="AU167" s="216" t="s">
        <v>84</v>
      </c>
      <c r="AV167" s="12" t="s">
        <v>84</v>
      </c>
      <c r="AW167" s="12" t="s">
        <v>39</v>
      </c>
      <c r="AX167" s="12" t="s">
        <v>76</v>
      </c>
      <c r="AY167" s="216" t="s">
        <v>134</v>
      </c>
    </row>
    <row r="168" spans="2:65" s="11" customFormat="1">
      <c r="B168" s="194"/>
      <c r="C168" s="195"/>
      <c r="D168" s="196" t="s">
        <v>143</v>
      </c>
      <c r="E168" s="197" t="s">
        <v>32</v>
      </c>
      <c r="F168" s="198" t="s">
        <v>233</v>
      </c>
      <c r="G168" s="195"/>
      <c r="H168" s="199" t="s">
        <v>32</v>
      </c>
      <c r="I168" s="200"/>
      <c r="J168" s="195"/>
      <c r="K168" s="195"/>
      <c r="L168" s="201"/>
      <c r="M168" s="202"/>
      <c r="N168" s="203"/>
      <c r="O168" s="203"/>
      <c r="P168" s="203"/>
      <c r="Q168" s="203"/>
      <c r="R168" s="203"/>
      <c r="S168" s="203"/>
      <c r="T168" s="204"/>
      <c r="AT168" s="205" t="s">
        <v>143</v>
      </c>
      <c r="AU168" s="205" t="s">
        <v>84</v>
      </c>
      <c r="AV168" s="11" t="s">
        <v>23</v>
      </c>
      <c r="AW168" s="11" t="s">
        <v>39</v>
      </c>
      <c r="AX168" s="11" t="s">
        <v>76</v>
      </c>
      <c r="AY168" s="205" t="s">
        <v>134</v>
      </c>
    </row>
    <row r="169" spans="2:65" s="12" customFormat="1">
      <c r="B169" s="206"/>
      <c r="C169" s="207"/>
      <c r="D169" s="196" t="s">
        <v>143</v>
      </c>
      <c r="E169" s="208" t="s">
        <v>32</v>
      </c>
      <c r="F169" s="209" t="s">
        <v>234</v>
      </c>
      <c r="G169" s="207"/>
      <c r="H169" s="210">
        <v>9.1999999999999993</v>
      </c>
      <c r="I169" s="211"/>
      <c r="J169" s="207"/>
      <c r="K169" s="207"/>
      <c r="L169" s="212"/>
      <c r="M169" s="213"/>
      <c r="N169" s="214"/>
      <c r="O169" s="214"/>
      <c r="P169" s="214"/>
      <c r="Q169" s="214"/>
      <c r="R169" s="214"/>
      <c r="S169" s="214"/>
      <c r="T169" s="215"/>
      <c r="AT169" s="216" t="s">
        <v>143</v>
      </c>
      <c r="AU169" s="216" t="s">
        <v>84</v>
      </c>
      <c r="AV169" s="12" t="s">
        <v>84</v>
      </c>
      <c r="AW169" s="12" t="s">
        <v>39</v>
      </c>
      <c r="AX169" s="12" t="s">
        <v>76</v>
      </c>
      <c r="AY169" s="216" t="s">
        <v>134</v>
      </c>
    </row>
    <row r="170" spans="2:65" s="11" customFormat="1">
      <c r="B170" s="194"/>
      <c r="C170" s="195"/>
      <c r="D170" s="196" t="s">
        <v>143</v>
      </c>
      <c r="E170" s="197" t="s">
        <v>32</v>
      </c>
      <c r="F170" s="198" t="s">
        <v>235</v>
      </c>
      <c r="G170" s="195"/>
      <c r="H170" s="199" t="s">
        <v>32</v>
      </c>
      <c r="I170" s="200"/>
      <c r="J170" s="195"/>
      <c r="K170" s="195"/>
      <c r="L170" s="201"/>
      <c r="M170" s="202"/>
      <c r="N170" s="203"/>
      <c r="O170" s="203"/>
      <c r="P170" s="203"/>
      <c r="Q170" s="203"/>
      <c r="R170" s="203"/>
      <c r="S170" s="203"/>
      <c r="T170" s="204"/>
      <c r="AT170" s="205" t="s">
        <v>143</v>
      </c>
      <c r="AU170" s="205" t="s">
        <v>84</v>
      </c>
      <c r="AV170" s="11" t="s">
        <v>23</v>
      </c>
      <c r="AW170" s="11" t="s">
        <v>39</v>
      </c>
      <c r="AX170" s="11" t="s">
        <v>76</v>
      </c>
      <c r="AY170" s="205" t="s">
        <v>134</v>
      </c>
    </row>
    <row r="171" spans="2:65" s="12" customFormat="1">
      <c r="B171" s="206"/>
      <c r="C171" s="207"/>
      <c r="D171" s="196" t="s">
        <v>143</v>
      </c>
      <c r="E171" s="208" t="s">
        <v>32</v>
      </c>
      <c r="F171" s="209" t="s">
        <v>236</v>
      </c>
      <c r="G171" s="207"/>
      <c r="H171" s="210">
        <v>17.399999999999999</v>
      </c>
      <c r="I171" s="211"/>
      <c r="J171" s="207"/>
      <c r="K171" s="207"/>
      <c r="L171" s="212"/>
      <c r="M171" s="213"/>
      <c r="N171" s="214"/>
      <c r="O171" s="214"/>
      <c r="P171" s="214"/>
      <c r="Q171" s="214"/>
      <c r="R171" s="214"/>
      <c r="S171" s="214"/>
      <c r="T171" s="215"/>
      <c r="AT171" s="216" t="s">
        <v>143</v>
      </c>
      <c r="AU171" s="216" t="s">
        <v>84</v>
      </c>
      <c r="AV171" s="12" t="s">
        <v>84</v>
      </c>
      <c r="AW171" s="12" t="s">
        <v>39</v>
      </c>
      <c r="AX171" s="12" t="s">
        <v>76</v>
      </c>
      <c r="AY171" s="216" t="s">
        <v>134</v>
      </c>
    </row>
    <row r="172" spans="2:65" s="13" customFormat="1">
      <c r="B172" s="217"/>
      <c r="C172" s="218"/>
      <c r="D172" s="219" t="s">
        <v>143</v>
      </c>
      <c r="E172" s="220" t="s">
        <v>32</v>
      </c>
      <c r="F172" s="221" t="s">
        <v>150</v>
      </c>
      <c r="G172" s="218"/>
      <c r="H172" s="222">
        <v>1342.2950000000001</v>
      </c>
      <c r="I172" s="223"/>
      <c r="J172" s="218"/>
      <c r="K172" s="218"/>
      <c r="L172" s="224"/>
      <c r="M172" s="225"/>
      <c r="N172" s="226"/>
      <c r="O172" s="226"/>
      <c r="P172" s="226"/>
      <c r="Q172" s="226"/>
      <c r="R172" s="226"/>
      <c r="S172" s="226"/>
      <c r="T172" s="227"/>
      <c r="AT172" s="228" t="s">
        <v>143</v>
      </c>
      <c r="AU172" s="228" t="s">
        <v>84</v>
      </c>
      <c r="AV172" s="13" t="s">
        <v>141</v>
      </c>
      <c r="AW172" s="13" t="s">
        <v>39</v>
      </c>
      <c r="AX172" s="13" t="s">
        <v>23</v>
      </c>
      <c r="AY172" s="228" t="s">
        <v>134</v>
      </c>
    </row>
    <row r="173" spans="2:65" s="1" customFormat="1" ht="40.15" customHeight="1">
      <c r="B173" s="35"/>
      <c r="C173" s="182" t="s">
        <v>237</v>
      </c>
      <c r="D173" s="182" t="s">
        <v>136</v>
      </c>
      <c r="E173" s="183" t="s">
        <v>238</v>
      </c>
      <c r="F173" s="184" t="s">
        <v>239</v>
      </c>
      <c r="G173" s="185" t="s">
        <v>214</v>
      </c>
      <c r="H173" s="186">
        <v>402.68799999999999</v>
      </c>
      <c r="I173" s="187"/>
      <c r="J173" s="188">
        <f>ROUND(I173*H173,2)</f>
        <v>0</v>
      </c>
      <c r="K173" s="184" t="s">
        <v>140</v>
      </c>
      <c r="L173" s="55"/>
      <c r="M173" s="189" t="s">
        <v>32</v>
      </c>
      <c r="N173" s="190" t="s">
        <v>47</v>
      </c>
      <c r="O173" s="36"/>
      <c r="P173" s="191">
        <f>O173*H173</f>
        <v>0</v>
      </c>
      <c r="Q173" s="191">
        <v>0</v>
      </c>
      <c r="R173" s="191">
        <f>Q173*H173</f>
        <v>0</v>
      </c>
      <c r="S173" s="191">
        <v>0</v>
      </c>
      <c r="T173" s="192">
        <f>S173*H173</f>
        <v>0</v>
      </c>
      <c r="AR173" s="18" t="s">
        <v>141</v>
      </c>
      <c r="AT173" s="18" t="s">
        <v>136</v>
      </c>
      <c r="AU173" s="18" t="s">
        <v>84</v>
      </c>
      <c r="AY173" s="18" t="s">
        <v>134</v>
      </c>
      <c r="BE173" s="193">
        <f>IF(N173="základní",J173,0)</f>
        <v>0</v>
      </c>
      <c r="BF173" s="193">
        <f>IF(N173="snížená",J173,0)</f>
        <v>0</v>
      </c>
      <c r="BG173" s="193">
        <f>IF(N173="zákl. přenesená",J173,0)</f>
        <v>0</v>
      </c>
      <c r="BH173" s="193">
        <f>IF(N173="sníž. přenesená",J173,0)</f>
        <v>0</v>
      </c>
      <c r="BI173" s="193">
        <f>IF(N173="nulová",J173,0)</f>
        <v>0</v>
      </c>
      <c r="BJ173" s="18" t="s">
        <v>23</v>
      </c>
      <c r="BK173" s="193">
        <f>ROUND(I173*H173,2)</f>
        <v>0</v>
      </c>
      <c r="BL173" s="18" t="s">
        <v>141</v>
      </c>
      <c r="BM173" s="18" t="s">
        <v>240</v>
      </c>
    </row>
    <row r="174" spans="2:65" s="11" customFormat="1">
      <c r="B174" s="194"/>
      <c r="C174" s="195"/>
      <c r="D174" s="196" t="s">
        <v>143</v>
      </c>
      <c r="E174" s="197" t="s">
        <v>32</v>
      </c>
      <c r="F174" s="198" t="s">
        <v>241</v>
      </c>
      <c r="G174" s="195"/>
      <c r="H174" s="199" t="s">
        <v>32</v>
      </c>
      <c r="I174" s="200"/>
      <c r="J174" s="195"/>
      <c r="K174" s="195"/>
      <c r="L174" s="201"/>
      <c r="M174" s="202"/>
      <c r="N174" s="203"/>
      <c r="O174" s="203"/>
      <c r="P174" s="203"/>
      <c r="Q174" s="203"/>
      <c r="R174" s="203"/>
      <c r="S174" s="203"/>
      <c r="T174" s="204"/>
      <c r="AT174" s="205" t="s">
        <v>143</v>
      </c>
      <c r="AU174" s="205" t="s">
        <v>84</v>
      </c>
      <c r="AV174" s="11" t="s">
        <v>23</v>
      </c>
      <c r="AW174" s="11" t="s">
        <v>39</v>
      </c>
      <c r="AX174" s="11" t="s">
        <v>76</v>
      </c>
      <c r="AY174" s="205" t="s">
        <v>134</v>
      </c>
    </row>
    <row r="175" spans="2:65" s="12" customFormat="1">
      <c r="B175" s="206"/>
      <c r="C175" s="207"/>
      <c r="D175" s="196" t="s">
        <v>143</v>
      </c>
      <c r="E175" s="208" t="s">
        <v>32</v>
      </c>
      <c r="F175" s="209" t="s">
        <v>242</v>
      </c>
      <c r="G175" s="207"/>
      <c r="H175" s="210">
        <v>138.09</v>
      </c>
      <c r="I175" s="211"/>
      <c r="J175" s="207"/>
      <c r="K175" s="207"/>
      <c r="L175" s="212"/>
      <c r="M175" s="213"/>
      <c r="N175" s="214"/>
      <c r="O175" s="214"/>
      <c r="P175" s="214"/>
      <c r="Q175" s="214"/>
      <c r="R175" s="214"/>
      <c r="S175" s="214"/>
      <c r="T175" s="215"/>
      <c r="AT175" s="216" t="s">
        <v>143</v>
      </c>
      <c r="AU175" s="216" t="s">
        <v>84</v>
      </c>
      <c r="AV175" s="12" t="s">
        <v>84</v>
      </c>
      <c r="AW175" s="12" t="s">
        <v>39</v>
      </c>
      <c r="AX175" s="12" t="s">
        <v>76</v>
      </c>
      <c r="AY175" s="216" t="s">
        <v>134</v>
      </c>
    </row>
    <row r="176" spans="2:65" s="11" customFormat="1">
      <c r="B176" s="194"/>
      <c r="C176" s="195"/>
      <c r="D176" s="196" t="s">
        <v>143</v>
      </c>
      <c r="E176" s="197" t="s">
        <v>32</v>
      </c>
      <c r="F176" s="198" t="s">
        <v>243</v>
      </c>
      <c r="G176" s="195"/>
      <c r="H176" s="199" t="s">
        <v>32</v>
      </c>
      <c r="I176" s="200"/>
      <c r="J176" s="195"/>
      <c r="K176" s="195"/>
      <c r="L176" s="201"/>
      <c r="M176" s="202"/>
      <c r="N176" s="203"/>
      <c r="O176" s="203"/>
      <c r="P176" s="203"/>
      <c r="Q176" s="203"/>
      <c r="R176" s="203"/>
      <c r="S176" s="203"/>
      <c r="T176" s="204"/>
      <c r="AT176" s="205" t="s">
        <v>143</v>
      </c>
      <c r="AU176" s="205" t="s">
        <v>84</v>
      </c>
      <c r="AV176" s="11" t="s">
        <v>23</v>
      </c>
      <c r="AW176" s="11" t="s">
        <v>39</v>
      </c>
      <c r="AX176" s="11" t="s">
        <v>76</v>
      </c>
      <c r="AY176" s="205" t="s">
        <v>134</v>
      </c>
    </row>
    <row r="177" spans="2:65" s="12" customFormat="1">
      <c r="B177" s="206"/>
      <c r="C177" s="207"/>
      <c r="D177" s="196" t="s">
        <v>143</v>
      </c>
      <c r="E177" s="208" t="s">
        <v>32</v>
      </c>
      <c r="F177" s="209" t="s">
        <v>244</v>
      </c>
      <c r="G177" s="207"/>
      <c r="H177" s="210">
        <v>26.983000000000001</v>
      </c>
      <c r="I177" s="211"/>
      <c r="J177" s="207"/>
      <c r="K177" s="207"/>
      <c r="L177" s="212"/>
      <c r="M177" s="213"/>
      <c r="N177" s="214"/>
      <c r="O177" s="214"/>
      <c r="P177" s="214"/>
      <c r="Q177" s="214"/>
      <c r="R177" s="214"/>
      <c r="S177" s="214"/>
      <c r="T177" s="215"/>
      <c r="AT177" s="216" t="s">
        <v>143</v>
      </c>
      <c r="AU177" s="216" t="s">
        <v>84</v>
      </c>
      <c r="AV177" s="12" t="s">
        <v>84</v>
      </c>
      <c r="AW177" s="12" t="s">
        <v>39</v>
      </c>
      <c r="AX177" s="12" t="s">
        <v>76</v>
      </c>
      <c r="AY177" s="216" t="s">
        <v>134</v>
      </c>
    </row>
    <row r="178" spans="2:65" s="11" customFormat="1">
      <c r="B178" s="194"/>
      <c r="C178" s="195"/>
      <c r="D178" s="196" t="s">
        <v>143</v>
      </c>
      <c r="E178" s="197" t="s">
        <v>32</v>
      </c>
      <c r="F178" s="198" t="s">
        <v>245</v>
      </c>
      <c r="G178" s="195"/>
      <c r="H178" s="199" t="s">
        <v>32</v>
      </c>
      <c r="I178" s="200"/>
      <c r="J178" s="195"/>
      <c r="K178" s="195"/>
      <c r="L178" s="201"/>
      <c r="M178" s="202"/>
      <c r="N178" s="203"/>
      <c r="O178" s="203"/>
      <c r="P178" s="203"/>
      <c r="Q178" s="203"/>
      <c r="R178" s="203"/>
      <c r="S178" s="203"/>
      <c r="T178" s="204"/>
      <c r="AT178" s="205" t="s">
        <v>143</v>
      </c>
      <c r="AU178" s="205" t="s">
        <v>84</v>
      </c>
      <c r="AV178" s="11" t="s">
        <v>23</v>
      </c>
      <c r="AW178" s="11" t="s">
        <v>39</v>
      </c>
      <c r="AX178" s="11" t="s">
        <v>76</v>
      </c>
      <c r="AY178" s="205" t="s">
        <v>134</v>
      </c>
    </row>
    <row r="179" spans="2:65" s="12" customFormat="1">
      <c r="B179" s="206"/>
      <c r="C179" s="207"/>
      <c r="D179" s="196" t="s">
        <v>143</v>
      </c>
      <c r="E179" s="208" t="s">
        <v>32</v>
      </c>
      <c r="F179" s="209" t="s">
        <v>246</v>
      </c>
      <c r="G179" s="207"/>
      <c r="H179" s="210">
        <v>95.891000000000005</v>
      </c>
      <c r="I179" s="211"/>
      <c r="J179" s="207"/>
      <c r="K179" s="207"/>
      <c r="L179" s="212"/>
      <c r="M179" s="213"/>
      <c r="N179" s="214"/>
      <c r="O179" s="214"/>
      <c r="P179" s="214"/>
      <c r="Q179" s="214"/>
      <c r="R179" s="214"/>
      <c r="S179" s="214"/>
      <c r="T179" s="215"/>
      <c r="AT179" s="216" t="s">
        <v>143</v>
      </c>
      <c r="AU179" s="216" t="s">
        <v>84</v>
      </c>
      <c r="AV179" s="12" t="s">
        <v>84</v>
      </c>
      <c r="AW179" s="12" t="s">
        <v>39</v>
      </c>
      <c r="AX179" s="12" t="s">
        <v>76</v>
      </c>
      <c r="AY179" s="216" t="s">
        <v>134</v>
      </c>
    </row>
    <row r="180" spans="2:65" s="11" customFormat="1">
      <c r="B180" s="194"/>
      <c r="C180" s="195"/>
      <c r="D180" s="196" t="s">
        <v>143</v>
      </c>
      <c r="E180" s="197" t="s">
        <v>32</v>
      </c>
      <c r="F180" s="198" t="s">
        <v>247</v>
      </c>
      <c r="G180" s="195"/>
      <c r="H180" s="199" t="s">
        <v>32</v>
      </c>
      <c r="I180" s="200"/>
      <c r="J180" s="195"/>
      <c r="K180" s="195"/>
      <c r="L180" s="201"/>
      <c r="M180" s="202"/>
      <c r="N180" s="203"/>
      <c r="O180" s="203"/>
      <c r="P180" s="203"/>
      <c r="Q180" s="203"/>
      <c r="R180" s="203"/>
      <c r="S180" s="203"/>
      <c r="T180" s="204"/>
      <c r="AT180" s="205" t="s">
        <v>143</v>
      </c>
      <c r="AU180" s="205" t="s">
        <v>84</v>
      </c>
      <c r="AV180" s="11" t="s">
        <v>23</v>
      </c>
      <c r="AW180" s="11" t="s">
        <v>39</v>
      </c>
      <c r="AX180" s="11" t="s">
        <v>76</v>
      </c>
      <c r="AY180" s="205" t="s">
        <v>134</v>
      </c>
    </row>
    <row r="181" spans="2:65" s="12" customFormat="1">
      <c r="B181" s="206"/>
      <c r="C181" s="207"/>
      <c r="D181" s="196" t="s">
        <v>143</v>
      </c>
      <c r="E181" s="208" t="s">
        <v>32</v>
      </c>
      <c r="F181" s="209" t="s">
        <v>248</v>
      </c>
      <c r="G181" s="207"/>
      <c r="H181" s="210">
        <v>32.984000000000002</v>
      </c>
      <c r="I181" s="211"/>
      <c r="J181" s="207"/>
      <c r="K181" s="207"/>
      <c r="L181" s="212"/>
      <c r="M181" s="213"/>
      <c r="N181" s="214"/>
      <c r="O181" s="214"/>
      <c r="P181" s="214"/>
      <c r="Q181" s="214"/>
      <c r="R181" s="214"/>
      <c r="S181" s="214"/>
      <c r="T181" s="215"/>
      <c r="AT181" s="216" t="s">
        <v>143</v>
      </c>
      <c r="AU181" s="216" t="s">
        <v>84</v>
      </c>
      <c r="AV181" s="12" t="s">
        <v>84</v>
      </c>
      <c r="AW181" s="12" t="s">
        <v>39</v>
      </c>
      <c r="AX181" s="12" t="s">
        <v>76</v>
      </c>
      <c r="AY181" s="216" t="s">
        <v>134</v>
      </c>
    </row>
    <row r="182" spans="2:65" s="11" customFormat="1">
      <c r="B182" s="194"/>
      <c r="C182" s="195"/>
      <c r="D182" s="196" t="s">
        <v>143</v>
      </c>
      <c r="E182" s="197" t="s">
        <v>32</v>
      </c>
      <c r="F182" s="198" t="s">
        <v>249</v>
      </c>
      <c r="G182" s="195"/>
      <c r="H182" s="199" t="s">
        <v>32</v>
      </c>
      <c r="I182" s="200"/>
      <c r="J182" s="195"/>
      <c r="K182" s="195"/>
      <c r="L182" s="201"/>
      <c r="M182" s="202"/>
      <c r="N182" s="203"/>
      <c r="O182" s="203"/>
      <c r="P182" s="203"/>
      <c r="Q182" s="203"/>
      <c r="R182" s="203"/>
      <c r="S182" s="203"/>
      <c r="T182" s="204"/>
      <c r="AT182" s="205" t="s">
        <v>143</v>
      </c>
      <c r="AU182" s="205" t="s">
        <v>84</v>
      </c>
      <c r="AV182" s="11" t="s">
        <v>23</v>
      </c>
      <c r="AW182" s="11" t="s">
        <v>39</v>
      </c>
      <c r="AX182" s="11" t="s">
        <v>76</v>
      </c>
      <c r="AY182" s="205" t="s">
        <v>134</v>
      </c>
    </row>
    <row r="183" spans="2:65" s="12" customFormat="1">
      <c r="B183" s="206"/>
      <c r="C183" s="207"/>
      <c r="D183" s="196" t="s">
        <v>143</v>
      </c>
      <c r="E183" s="208" t="s">
        <v>32</v>
      </c>
      <c r="F183" s="209" t="s">
        <v>250</v>
      </c>
      <c r="G183" s="207"/>
      <c r="H183" s="210">
        <v>70.67</v>
      </c>
      <c r="I183" s="211"/>
      <c r="J183" s="207"/>
      <c r="K183" s="207"/>
      <c r="L183" s="212"/>
      <c r="M183" s="213"/>
      <c r="N183" s="214"/>
      <c r="O183" s="214"/>
      <c r="P183" s="214"/>
      <c r="Q183" s="214"/>
      <c r="R183" s="214"/>
      <c r="S183" s="214"/>
      <c r="T183" s="215"/>
      <c r="AT183" s="216" t="s">
        <v>143</v>
      </c>
      <c r="AU183" s="216" t="s">
        <v>84</v>
      </c>
      <c r="AV183" s="12" t="s">
        <v>84</v>
      </c>
      <c r="AW183" s="12" t="s">
        <v>39</v>
      </c>
      <c r="AX183" s="12" t="s">
        <v>76</v>
      </c>
      <c r="AY183" s="216" t="s">
        <v>134</v>
      </c>
    </row>
    <row r="184" spans="2:65" s="11" customFormat="1">
      <c r="B184" s="194"/>
      <c r="C184" s="195"/>
      <c r="D184" s="196" t="s">
        <v>143</v>
      </c>
      <c r="E184" s="197" t="s">
        <v>32</v>
      </c>
      <c r="F184" s="198" t="s">
        <v>251</v>
      </c>
      <c r="G184" s="195"/>
      <c r="H184" s="199" t="s">
        <v>32</v>
      </c>
      <c r="I184" s="200"/>
      <c r="J184" s="195"/>
      <c r="K184" s="195"/>
      <c r="L184" s="201"/>
      <c r="M184" s="202"/>
      <c r="N184" s="203"/>
      <c r="O184" s="203"/>
      <c r="P184" s="203"/>
      <c r="Q184" s="203"/>
      <c r="R184" s="203"/>
      <c r="S184" s="203"/>
      <c r="T184" s="204"/>
      <c r="AT184" s="205" t="s">
        <v>143</v>
      </c>
      <c r="AU184" s="205" t="s">
        <v>84</v>
      </c>
      <c r="AV184" s="11" t="s">
        <v>23</v>
      </c>
      <c r="AW184" s="11" t="s">
        <v>39</v>
      </c>
      <c r="AX184" s="11" t="s">
        <v>76</v>
      </c>
      <c r="AY184" s="205" t="s">
        <v>134</v>
      </c>
    </row>
    <row r="185" spans="2:65" s="12" customFormat="1">
      <c r="B185" s="206"/>
      <c r="C185" s="207"/>
      <c r="D185" s="196" t="s">
        <v>143</v>
      </c>
      <c r="E185" s="208" t="s">
        <v>32</v>
      </c>
      <c r="F185" s="209" t="s">
        <v>252</v>
      </c>
      <c r="G185" s="207"/>
      <c r="H185" s="210">
        <v>38.07</v>
      </c>
      <c r="I185" s="211"/>
      <c r="J185" s="207"/>
      <c r="K185" s="207"/>
      <c r="L185" s="212"/>
      <c r="M185" s="213"/>
      <c r="N185" s="214"/>
      <c r="O185" s="214"/>
      <c r="P185" s="214"/>
      <c r="Q185" s="214"/>
      <c r="R185" s="214"/>
      <c r="S185" s="214"/>
      <c r="T185" s="215"/>
      <c r="AT185" s="216" t="s">
        <v>143</v>
      </c>
      <c r="AU185" s="216" t="s">
        <v>84</v>
      </c>
      <c r="AV185" s="12" t="s">
        <v>84</v>
      </c>
      <c r="AW185" s="12" t="s">
        <v>39</v>
      </c>
      <c r="AX185" s="12" t="s">
        <v>76</v>
      </c>
      <c r="AY185" s="216" t="s">
        <v>134</v>
      </c>
    </row>
    <row r="186" spans="2:65" s="13" customFormat="1">
      <c r="B186" s="217"/>
      <c r="C186" s="218"/>
      <c r="D186" s="219" t="s">
        <v>143</v>
      </c>
      <c r="E186" s="220" t="s">
        <v>32</v>
      </c>
      <c r="F186" s="221" t="s">
        <v>150</v>
      </c>
      <c r="G186" s="218"/>
      <c r="H186" s="222">
        <v>402.68799999999999</v>
      </c>
      <c r="I186" s="223"/>
      <c r="J186" s="218"/>
      <c r="K186" s="218"/>
      <c r="L186" s="224"/>
      <c r="M186" s="225"/>
      <c r="N186" s="226"/>
      <c r="O186" s="226"/>
      <c r="P186" s="226"/>
      <c r="Q186" s="226"/>
      <c r="R186" s="226"/>
      <c r="S186" s="226"/>
      <c r="T186" s="227"/>
      <c r="AT186" s="228" t="s">
        <v>143</v>
      </c>
      <c r="AU186" s="228" t="s">
        <v>84</v>
      </c>
      <c r="AV186" s="13" t="s">
        <v>141</v>
      </c>
      <c r="AW186" s="13" t="s">
        <v>39</v>
      </c>
      <c r="AX186" s="13" t="s">
        <v>23</v>
      </c>
      <c r="AY186" s="228" t="s">
        <v>134</v>
      </c>
    </row>
    <row r="187" spans="2:65" s="1" customFormat="1" ht="40.15" customHeight="1">
      <c r="B187" s="35"/>
      <c r="C187" s="182" t="s">
        <v>253</v>
      </c>
      <c r="D187" s="182" t="s">
        <v>136</v>
      </c>
      <c r="E187" s="183" t="s">
        <v>254</v>
      </c>
      <c r="F187" s="184" t="s">
        <v>255</v>
      </c>
      <c r="G187" s="185" t="s">
        <v>214</v>
      </c>
      <c r="H187" s="186">
        <v>1342.2950000000001</v>
      </c>
      <c r="I187" s="187"/>
      <c r="J187" s="188">
        <f>ROUND(I187*H187,2)</f>
        <v>0</v>
      </c>
      <c r="K187" s="184" t="s">
        <v>140</v>
      </c>
      <c r="L187" s="55"/>
      <c r="M187" s="189" t="s">
        <v>32</v>
      </c>
      <c r="N187" s="190" t="s">
        <v>47</v>
      </c>
      <c r="O187" s="36"/>
      <c r="P187" s="191">
        <f>O187*H187</f>
        <v>0</v>
      </c>
      <c r="Q187" s="191">
        <v>0</v>
      </c>
      <c r="R187" s="191">
        <f>Q187*H187</f>
        <v>0</v>
      </c>
      <c r="S187" s="191">
        <v>0</v>
      </c>
      <c r="T187" s="192">
        <f>S187*H187</f>
        <v>0</v>
      </c>
      <c r="AR187" s="18" t="s">
        <v>141</v>
      </c>
      <c r="AT187" s="18" t="s">
        <v>136</v>
      </c>
      <c r="AU187" s="18" t="s">
        <v>84</v>
      </c>
      <c r="AY187" s="18" t="s">
        <v>134</v>
      </c>
      <c r="BE187" s="193">
        <f>IF(N187="základní",J187,0)</f>
        <v>0</v>
      </c>
      <c r="BF187" s="193">
        <f>IF(N187="snížená",J187,0)</f>
        <v>0</v>
      </c>
      <c r="BG187" s="193">
        <f>IF(N187="zákl. přenesená",J187,0)</f>
        <v>0</v>
      </c>
      <c r="BH187" s="193">
        <f>IF(N187="sníž. přenesená",J187,0)</f>
        <v>0</v>
      </c>
      <c r="BI187" s="193">
        <f>IF(N187="nulová",J187,0)</f>
        <v>0</v>
      </c>
      <c r="BJ187" s="18" t="s">
        <v>23</v>
      </c>
      <c r="BK187" s="193">
        <f>ROUND(I187*H187,2)</f>
        <v>0</v>
      </c>
      <c r="BL187" s="18" t="s">
        <v>141</v>
      </c>
      <c r="BM187" s="18" t="s">
        <v>256</v>
      </c>
    </row>
    <row r="188" spans="2:65" s="11" customFormat="1">
      <c r="B188" s="194"/>
      <c r="C188" s="195"/>
      <c r="D188" s="196" t="s">
        <v>143</v>
      </c>
      <c r="E188" s="197" t="s">
        <v>32</v>
      </c>
      <c r="F188" s="198" t="s">
        <v>216</v>
      </c>
      <c r="G188" s="195"/>
      <c r="H188" s="199" t="s">
        <v>32</v>
      </c>
      <c r="I188" s="200"/>
      <c r="J188" s="195"/>
      <c r="K188" s="195"/>
      <c r="L188" s="201"/>
      <c r="M188" s="202"/>
      <c r="N188" s="203"/>
      <c r="O188" s="203"/>
      <c r="P188" s="203"/>
      <c r="Q188" s="203"/>
      <c r="R188" s="203"/>
      <c r="S188" s="203"/>
      <c r="T188" s="204"/>
      <c r="AT188" s="205" t="s">
        <v>143</v>
      </c>
      <c r="AU188" s="205" t="s">
        <v>84</v>
      </c>
      <c r="AV188" s="11" t="s">
        <v>23</v>
      </c>
      <c r="AW188" s="11" t="s">
        <v>39</v>
      </c>
      <c r="AX188" s="11" t="s">
        <v>76</v>
      </c>
      <c r="AY188" s="205" t="s">
        <v>134</v>
      </c>
    </row>
    <row r="189" spans="2:65" s="12" customFormat="1">
      <c r="B189" s="206"/>
      <c r="C189" s="207"/>
      <c r="D189" s="196" t="s">
        <v>143</v>
      </c>
      <c r="E189" s="208" t="s">
        <v>32</v>
      </c>
      <c r="F189" s="209" t="s">
        <v>217</v>
      </c>
      <c r="G189" s="207"/>
      <c r="H189" s="210">
        <v>460.30099999999999</v>
      </c>
      <c r="I189" s="211"/>
      <c r="J189" s="207"/>
      <c r="K189" s="207"/>
      <c r="L189" s="212"/>
      <c r="M189" s="213"/>
      <c r="N189" s="214"/>
      <c r="O189" s="214"/>
      <c r="P189" s="214"/>
      <c r="Q189" s="214"/>
      <c r="R189" s="214"/>
      <c r="S189" s="214"/>
      <c r="T189" s="215"/>
      <c r="AT189" s="216" t="s">
        <v>143</v>
      </c>
      <c r="AU189" s="216" t="s">
        <v>84</v>
      </c>
      <c r="AV189" s="12" t="s">
        <v>84</v>
      </c>
      <c r="AW189" s="12" t="s">
        <v>39</v>
      </c>
      <c r="AX189" s="12" t="s">
        <v>76</v>
      </c>
      <c r="AY189" s="216" t="s">
        <v>134</v>
      </c>
    </row>
    <row r="190" spans="2:65" s="14" customFormat="1">
      <c r="B190" s="232"/>
      <c r="C190" s="233"/>
      <c r="D190" s="196" t="s">
        <v>143</v>
      </c>
      <c r="E190" s="234" t="s">
        <v>32</v>
      </c>
      <c r="F190" s="235" t="s">
        <v>218</v>
      </c>
      <c r="G190" s="233"/>
      <c r="H190" s="236">
        <v>460.30099999999999</v>
      </c>
      <c r="I190" s="237"/>
      <c r="J190" s="233"/>
      <c r="K190" s="233"/>
      <c r="L190" s="238"/>
      <c r="M190" s="239"/>
      <c r="N190" s="240"/>
      <c r="O190" s="240"/>
      <c r="P190" s="240"/>
      <c r="Q190" s="240"/>
      <c r="R190" s="240"/>
      <c r="S190" s="240"/>
      <c r="T190" s="241"/>
      <c r="AT190" s="242" t="s">
        <v>143</v>
      </c>
      <c r="AU190" s="242" t="s">
        <v>84</v>
      </c>
      <c r="AV190" s="14" t="s">
        <v>159</v>
      </c>
      <c r="AW190" s="14" t="s">
        <v>39</v>
      </c>
      <c r="AX190" s="14" t="s">
        <v>76</v>
      </c>
      <c r="AY190" s="242" t="s">
        <v>134</v>
      </c>
    </row>
    <row r="191" spans="2:65" s="11" customFormat="1">
      <c r="B191" s="194"/>
      <c r="C191" s="195"/>
      <c r="D191" s="196" t="s">
        <v>143</v>
      </c>
      <c r="E191" s="197" t="s">
        <v>32</v>
      </c>
      <c r="F191" s="198" t="s">
        <v>219</v>
      </c>
      <c r="G191" s="195"/>
      <c r="H191" s="199" t="s">
        <v>32</v>
      </c>
      <c r="I191" s="200"/>
      <c r="J191" s="195"/>
      <c r="K191" s="195"/>
      <c r="L191" s="201"/>
      <c r="M191" s="202"/>
      <c r="N191" s="203"/>
      <c r="O191" s="203"/>
      <c r="P191" s="203"/>
      <c r="Q191" s="203"/>
      <c r="R191" s="203"/>
      <c r="S191" s="203"/>
      <c r="T191" s="204"/>
      <c r="AT191" s="205" t="s">
        <v>143</v>
      </c>
      <c r="AU191" s="205" t="s">
        <v>84</v>
      </c>
      <c r="AV191" s="11" t="s">
        <v>23</v>
      </c>
      <c r="AW191" s="11" t="s">
        <v>39</v>
      </c>
      <c r="AX191" s="11" t="s">
        <v>76</v>
      </c>
      <c r="AY191" s="205" t="s">
        <v>134</v>
      </c>
    </row>
    <row r="192" spans="2:65" s="12" customFormat="1">
      <c r="B192" s="206"/>
      <c r="C192" s="207"/>
      <c r="D192" s="196" t="s">
        <v>143</v>
      </c>
      <c r="E192" s="208" t="s">
        <v>32</v>
      </c>
      <c r="F192" s="209" t="s">
        <v>220</v>
      </c>
      <c r="G192" s="207"/>
      <c r="H192" s="210">
        <v>89.941999999999993</v>
      </c>
      <c r="I192" s="211"/>
      <c r="J192" s="207"/>
      <c r="K192" s="207"/>
      <c r="L192" s="212"/>
      <c r="M192" s="213"/>
      <c r="N192" s="214"/>
      <c r="O192" s="214"/>
      <c r="P192" s="214"/>
      <c r="Q192" s="214"/>
      <c r="R192" s="214"/>
      <c r="S192" s="214"/>
      <c r="T192" s="215"/>
      <c r="AT192" s="216" t="s">
        <v>143</v>
      </c>
      <c r="AU192" s="216" t="s">
        <v>84</v>
      </c>
      <c r="AV192" s="12" t="s">
        <v>84</v>
      </c>
      <c r="AW192" s="12" t="s">
        <v>39</v>
      </c>
      <c r="AX192" s="12" t="s">
        <v>76</v>
      </c>
      <c r="AY192" s="216" t="s">
        <v>134</v>
      </c>
    </row>
    <row r="193" spans="2:51" s="14" customFormat="1">
      <c r="B193" s="232"/>
      <c r="C193" s="233"/>
      <c r="D193" s="196" t="s">
        <v>143</v>
      </c>
      <c r="E193" s="234" t="s">
        <v>32</v>
      </c>
      <c r="F193" s="235" t="s">
        <v>218</v>
      </c>
      <c r="G193" s="233"/>
      <c r="H193" s="236">
        <v>89.941999999999993</v>
      </c>
      <c r="I193" s="237"/>
      <c r="J193" s="233"/>
      <c r="K193" s="233"/>
      <c r="L193" s="238"/>
      <c r="M193" s="239"/>
      <c r="N193" s="240"/>
      <c r="O193" s="240"/>
      <c r="P193" s="240"/>
      <c r="Q193" s="240"/>
      <c r="R193" s="240"/>
      <c r="S193" s="240"/>
      <c r="T193" s="241"/>
      <c r="AT193" s="242" t="s">
        <v>143</v>
      </c>
      <c r="AU193" s="242" t="s">
        <v>84</v>
      </c>
      <c r="AV193" s="14" t="s">
        <v>159</v>
      </c>
      <c r="AW193" s="14" t="s">
        <v>39</v>
      </c>
      <c r="AX193" s="14" t="s">
        <v>76</v>
      </c>
      <c r="AY193" s="242" t="s">
        <v>134</v>
      </c>
    </row>
    <row r="194" spans="2:51" s="11" customFormat="1">
      <c r="B194" s="194"/>
      <c r="C194" s="195"/>
      <c r="D194" s="196" t="s">
        <v>143</v>
      </c>
      <c r="E194" s="197" t="s">
        <v>32</v>
      </c>
      <c r="F194" s="198" t="s">
        <v>221</v>
      </c>
      <c r="G194" s="195"/>
      <c r="H194" s="199" t="s">
        <v>32</v>
      </c>
      <c r="I194" s="200"/>
      <c r="J194" s="195"/>
      <c r="K194" s="195"/>
      <c r="L194" s="201"/>
      <c r="M194" s="202"/>
      <c r="N194" s="203"/>
      <c r="O194" s="203"/>
      <c r="P194" s="203"/>
      <c r="Q194" s="203"/>
      <c r="R194" s="203"/>
      <c r="S194" s="203"/>
      <c r="T194" s="204"/>
      <c r="AT194" s="205" t="s">
        <v>143</v>
      </c>
      <c r="AU194" s="205" t="s">
        <v>84</v>
      </c>
      <c r="AV194" s="11" t="s">
        <v>23</v>
      </c>
      <c r="AW194" s="11" t="s">
        <v>39</v>
      </c>
      <c r="AX194" s="11" t="s">
        <v>76</v>
      </c>
      <c r="AY194" s="205" t="s">
        <v>134</v>
      </c>
    </row>
    <row r="195" spans="2:51" s="12" customFormat="1">
      <c r="B195" s="206"/>
      <c r="C195" s="207"/>
      <c r="D195" s="196" t="s">
        <v>143</v>
      </c>
      <c r="E195" s="208" t="s">
        <v>32</v>
      </c>
      <c r="F195" s="209" t="s">
        <v>222</v>
      </c>
      <c r="G195" s="207"/>
      <c r="H195" s="210">
        <v>319.63799999999998</v>
      </c>
      <c r="I195" s="211"/>
      <c r="J195" s="207"/>
      <c r="K195" s="207"/>
      <c r="L195" s="212"/>
      <c r="M195" s="213"/>
      <c r="N195" s="214"/>
      <c r="O195" s="214"/>
      <c r="P195" s="214"/>
      <c r="Q195" s="214"/>
      <c r="R195" s="214"/>
      <c r="S195" s="214"/>
      <c r="T195" s="215"/>
      <c r="AT195" s="216" t="s">
        <v>143</v>
      </c>
      <c r="AU195" s="216" t="s">
        <v>84</v>
      </c>
      <c r="AV195" s="12" t="s">
        <v>84</v>
      </c>
      <c r="AW195" s="12" t="s">
        <v>39</v>
      </c>
      <c r="AX195" s="12" t="s">
        <v>76</v>
      </c>
      <c r="AY195" s="216" t="s">
        <v>134</v>
      </c>
    </row>
    <row r="196" spans="2:51" s="14" customFormat="1">
      <c r="B196" s="232"/>
      <c r="C196" s="233"/>
      <c r="D196" s="196" t="s">
        <v>143</v>
      </c>
      <c r="E196" s="234" t="s">
        <v>32</v>
      </c>
      <c r="F196" s="235" t="s">
        <v>218</v>
      </c>
      <c r="G196" s="233"/>
      <c r="H196" s="236">
        <v>319.63799999999998</v>
      </c>
      <c r="I196" s="237"/>
      <c r="J196" s="233"/>
      <c r="K196" s="233"/>
      <c r="L196" s="238"/>
      <c r="M196" s="239"/>
      <c r="N196" s="240"/>
      <c r="O196" s="240"/>
      <c r="P196" s="240"/>
      <c r="Q196" s="240"/>
      <c r="R196" s="240"/>
      <c r="S196" s="240"/>
      <c r="T196" s="241"/>
      <c r="AT196" s="242" t="s">
        <v>143</v>
      </c>
      <c r="AU196" s="242" t="s">
        <v>84</v>
      </c>
      <c r="AV196" s="14" t="s">
        <v>159</v>
      </c>
      <c r="AW196" s="14" t="s">
        <v>39</v>
      </c>
      <c r="AX196" s="14" t="s">
        <v>76</v>
      </c>
      <c r="AY196" s="242" t="s">
        <v>134</v>
      </c>
    </row>
    <row r="197" spans="2:51" s="11" customFormat="1">
      <c r="B197" s="194"/>
      <c r="C197" s="195"/>
      <c r="D197" s="196" t="s">
        <v>143</v>
      </c>
      <c r="E197" s="197" t="s">
        <v>32</v>
      </c>
      <c r="F197" s="198" t="s">
        <v>223</v>
      </c>
      <c r="G197" s="195"/>
      <c r="H197" s="199" t="s">
        <v>32</v>
      </c>
      <c r="I197" s="200"/>
      <c r="J197" s="195"/>
      <c r="K197" s="195"/>
      <c r="L197" s="201"/>
      <c r="M197" s="202"/>
      <c r="N197" s="203"/>
      <c r="O197" s="203"/>
      <c r="P197" s="203"/>
      <c r="Q197" s="203"/>
      <c r="R197" s="203"/>
      <c r="S197" s="203"/>
      <c r="T197" s="204"/>
      <c r="AT197" s="205" t="s">
        <v>143</v>
      </c>
      <c r="AU197" s="205" t="s">
        <v>84</v>
      </c>
      <c r="AV197" s="11" t="s">
        <v>23</v>
      </c>
      <c r="AW197" s="11" t="s">
        <v>39</v>
      </c>
      <c r="AX197" s="11" t="s">
        <v>76</v>
      </c>
      <c r="AY197" s="205" t="s">
        <v>134</v>
      </c>
    </row>
    <row r="198" spans="2:51" s="12" customFormat="1">
      <c r="B198" s="206"/>
      <c r="C198" s="207"/>
      <c r="D198" s="196" t="s">
        <v>143</v>
      </c>
      <c r="E198" s="208" t="s">
        <v>32</v>
      </c>
      <c r="F198" s="209" t="s">
        <v>224</v>
      </c>
      <c r="G198" s="207"/>
      <c r="H198" s="210">
        <v>109.94799999999999</v>
      </c>
      <c r="I198" s="211"/>
      <c r="J198" s="207"/>
      <c r="K198" s="207"/>
      <c r="L198" s="212"/>
      <c r="M198" s="213"/>
      <c r="N198" s="214"/>
      <c r="O198" s="214"/>
      <c r="P198" s="214"/>
      <c r="Q198" s="214"/>
      <c r="R198" s="214"/>
      <c r="S198" s="214"/>
      <c r="T198" s="215"/>
      <c r="AT198" s="216" t="s">
        <v>143</v>
      </c>
      <c r="AU198" s="216" t="s">
        <v>84</v>
      </c>
      <c r="AV198" s="12" t="s">
        <v>84</v>
      </c>
      <c r="AW198" s="12" t="s">
        <v>39</v>
      </c>
      <c r="AX198" s="12" t="s">
        <v>76</v>
      </c>
      <c r="AY198" s="216" t="s">
        <v>134</v>
      </c>
    </row>
    <row r="199" spans="2:51" s="14" customFormat="1">
      <c r="B199" s="232"/>
      <c r="C199" s="233"/>
      <c r="D199" s="196" t="s">
        <v>143</v>
      </c>
      <c r="E199" s="234" t="s">
        <v>32</v>
      </c>
      <c r="F199" s="235" t="s">
        <v>218</v>
      </c>
      <c r="G199" s="233"/>
      <c r="H199" s="236">
        <v>109.94799999999999</v>
      </c>
      <c r="I199" s="237"/>
      <c r="J199" s="233"/>
      <c r="K199" s="233"/>
      <c r="L199" s="238"/>
      <c r="M199" s="239"/>
      <c r="N199" s="240"/>
      <c r="O199" s="240"/>
      <c r="P199" s="240"/>
      <c r="Q199" s="240"/>
      <c r="R199" s="240"/>
      <c r="S199" s="240"/>
      <c r="T199" s="241"/>
      <c r="AT199" s="242" t="s">
        <v>143</v>
      </c>
      <c r="AU199" s="242" t="s">
        <v>84</v>
      </c>
      <c r="AV199" s="14" t="s">
        <v>159</v>
      </c>
      <c r="AW199" s="14" t="s">
        <v>39</v>
      </c>
      <c r="AX199" s="14" t="s">
        <v>76</v>
      </c>
      <c r="AY199" s="242" t="s">
        <v>134</v>
      </c>
    </row>
    <row r="200" spans="2:51" s="11" customFormat="1">
      <c r="B200" s="194"/>
      <c r="C200" s="195"/>
      <c r="D200" s="196" t="s">
        <v>143</v>
      </c>
      <c r="E200" s="197" t="s">
        <v>32</v>
      </c>
      <c r="F200" s="198" t="s">
        <v>225</v>
      </c>
      <c r="G200" s="195"/>
      <c r="H200" s="199" t="s">
        <v>32</v>
      </c>
      <c r="I200" s="200"/>
      <c r="J200" s="195"/>
      <c r="K200" s="195"/>
      <c r="L200" s="201"/>
      <c r="M200" s="202"/>
      <c r="N200" s="203"/>
      <c r="O200" s="203"/>
      <c r="P200" s="203"/>
      <c r="Q200" s="203"/>
      <c r="R200" s="203"/>
      <c r="S200" s="203"/>
      <c r="T200" s="204"/>
      <c r="AT200" s="205" t="s">
        <v>143</v>
      </c>
      <c r="AU200" s="205" t="s">
        <v>84</v>
      </c>
      <c r="AV200" s="11" t="s">
        <v>23</v>
      </c>
      <c r="AW200" s="11" t="s">
        <v>39</v>
      </c>
      <c r="AX200" s="11" t="s">
        <v>76</v>
      </c>
      <c r="AY200" s="205" t="s">
        <v>134</v>
      </c>
    </row>
    <row r="201" spans="2:51" s="12" customFormat="1">
      <c r="B201" s="206"/>
      <c r="C201" s="207"/>
      <c r="D201" s="196" t="s">
        <v>143</v>
      </c>
      <c r="E201" s="208" t="s">
        <v>32</v>
      </c>
      <c r="F201" s="209" t="s">
        <v>226</v>
      </c>
      <c r="G201" s="207"/>
      <c r="H201" s="210">
        <v>235.566</v>
      </c>
      <c r="I201" s="211"/>
      <c r="J201" s="207"/>
      <c r="K201" s="207"/>
      <c r="L201" s="212"/>
      <c r="M201" s="213"/>
      <c r="N201" s="214"/>
      <c r="O201" s="214"/>
      <c r="P201" s="214"/>
      <c r="Q201" s="214"/>
      <c r="R201" s="214"/>
      <c r="S201" s="214"/>
      <c r="T201" s="215"/>
      <c r="AT201" s="216" t="s">
        <v>143</v>
      </c>
      <c r="AU201" s="216" t="s">
        <v>84</v>
      </c>
      <c r="AV201" s="12" t="s">
        <v>84</v>
      </c>
      <c r="AW201" s="12" t="s">
        <v>39</v>
      </c>
      <c r="AX201" s="12" t="s">
        <v>76</v>
      </c>
      <c r="AY201" s="216" t="s">
        <v>134</v>
      </c>
    </row>
    <row r="202" spans="2:51" s="14" customFormat="1">
      <c r="B202" s="232"/>
      <c r="C202" s="233"/>
      <c r="D202" s="196" t="s">
        <v>143</v>
      </c>
      <c r="E202" s="234" t="s">
        <v>32</v>
      </c>
      <c r="F202" s="235" t="s">
        <v>218</v>
      </c>
      <c r="G202" s="233"/>
      <c r="H202" s="236">
        <v>235.566</v>
      </c>
      <c r="I202" s="237"/>
      <c r="J202" s="233"/>
      <c r="K202" s="233"/>
      <c r="L202" s="238"/>
      <c r="M202" s="239"/>
      <c r="N202" s="240"/>
      <c r="O202" s="240"/>
      <c r="P202" s="240"/>
      <c r="Q202" s="240"/>
      <c r="R202" s="240"/>
      <c r="S202" s="240"/>
      <c r="T202" s="241"/>
      <c r="AT202" s="242" t="s">
        <v>143</v>
      </c>
      <c r="AU202" s="242" t="s">
        <v>84</v>
      </c>
      <c r="AV202" s="14" t="s">
        <v>159</v>
      </c>
      <c r="AW202" s="14" t="s">
        <v>39</v>
      </c>
      <c r="AX202" s="14" t="s">
        <v>76</v>
      </c>
      <c r="AY202" s="242" t="s">
        <v>134</v>
      </c>
    </row>
    <row r="203" spans="2:51" s="11" customFormat="1">
      <c r="B203" s="194"/>
      <c r="C203" s="195"/>
      <c r="D203" s="196" t="s">
        <v>143</v>
      </c>
      <c r="E203" s="197" t="s">
        <v>32</v>
      </c>
      <c r="F203" s="198" t="s">
        <v>227</v>
      </c>
      <c r="G203" s="195"/>
      <c r="H203" s="199" t="s">
        <v>32</v>
      </c>
      <c r="I203" s="200"/>
      <c r="J203" s="195"/>
      <c r="K203" s="195"/>
      <c r="L203" s="201"/>
      <c r="M203" s="202"/>
      <c r="N203" s="203"/>
      <c r="O203" s="203"/>
      <c r="P203" s="203"/>
      <c r="Q203" s="203"/>
      <c r="R203" s="203"/>
      <c r="S203" s="203"/>
      <c r="T203" s="204"/>
      <c r="AT203" s="205" t="s">
        <v>143</v>
      </c>
      <c r="AU203" s="205" t="s">
        <v>84</v>
      </c>
      <c r="AV203" s="11" t="s">
        <v>23</v>
      </c>
      <c r="AW203" s="11" t="s">
        <v>39</v>
      </c>
      <c r="AX203" s="11" t="s">
        <v>76</v>
      </c>
      <c r="AY203" s="205" t="s">
        <v>134</v>
      </c>
    </row>
    <row r="204" spans="2:51" s="12" customFormat="1">
      <c r="B204" s="206"/>
      <c r="C204" s="207"/>
      <c r="D204" s="196" t="s">
        <v>143</v>
      </c>
      <c r="E204" s="208" t="s">
        <v>32</v>
      </c>
      <c r="F204" s="209" t="s">
        <v>228</v>
      </c>
      <c r="G204" s="207"/>
      <c r="H204" s="210">
        <v>27.58</v>
      </c>
      <c r="I204" s="211"/>
      <c r="J204" s="207"/>
      <c r="K204" s="207"/>
      <c r="L204" s="212"/>
      <c r="M204" s="213"/>
      <c r="N204" s="214"/>
      <c r="O204" s="214"/>
      <c r="P204" s="214"/>
      <c r="Q204" s="214"/>
      <c r="R204" s="214"/>
      <c r="S204" s="214"/>
      <c r="T204" s="215"/>
      <c r="AT204" s="216" t="s">
        <v>143</v>
      </c>
      <c r="AU204" s="216" t="s">
        <v>84</v>
      </c>
      <c r="AV204" s="12" t="s">
        <v>84</v>
      </c>
      <c r="AW204" s="12" t="s">
        <v>39</v>
      </c>
      <c r="AX204" s="12" t="s">
        <v>76</v>
      </c>
      <c r="AY204" s="216" t="s">
        <v>134</v>
      </c>
    </row>
    <row r="205" spans="2:51" s="11" customFormat="1">
      <c r="B205" s="194"/>
      <c r="C205" s="195"/>
      <c r="D205" s="196" t="s">
        <v>143</v>
      </c>
      <c r="E205" s="197" t="s">
        <v>32</v>
      </c>
      <c r="F205" s="198" t="s">
        <v>229</v>
      </c>
      <c r="G205" s="195"/>
      <c r="H205" s="199" t="s">
        <v>32</v>
      </c>
      <c r="I205" s="200"/>
      <c r="J205" s="195"/>
      <c r="K205" s="195"/>
      <c r="L205" s="201"/>
      <c r="M205" s="202"/>
      <c r="N205" s="203"/>
      <c r="O205" s="203"/>
      <c r="P205" s="203"/>
      <c r="Q205" s="203"/>
      <c r="R205" s="203"/>
      <c r="S205" s="203"/>
      <c r="T205" s="204"/>
      <c r="AT205" s="205" t="s">
        <v>143</v>
      </c>
      <c r="AU205" s="205" t="s">
        <v>84</v>
      </c>
      <c r="AV205" s="11" t="s">
        <v>23</v>
      </c>
      <c r="AW205" s="11" t="s">
        <v>39</v>
      </c>
      <c r="AX205" s="11" t="s">
        <v>76</v>
      </c>
      <c r="AY205" s="205" t="s">
        <v>134</v>
      </c>
    </row>
    <row r="206" spans="2:51" s="12" customFormat="1">
      <c r="B206" s="206"/>
      <c r="C206" s="207"/>
      <c r="D206" s="196" t="s">
        <v>143</v>
      </c>
      <c r="E206" s="208" t="s">
        <v>32</v>
      </c>
      <c r="F206" s="209" t="s">
        <v>230</v>
      </c>
      <c r="G206" s="207"/>
      <c r="H206" s="210">
        <v>24.42</v>
      </c>
      <c r="I206" s="211"/>
      <c r="J206" s="207"/>
      <c r="K206" s="207"/>
      <c r="L206" s="212"/>
      <c r="M206" s="213"/>
      <c r="N206" s="214"/>
      <c r="O206" s="214"/>
      <c r="P206" s="214"/>
      <c r="Q206" s="214"/>
      <c r="R206" s="214"/>
      <c r="S206" s="214"/>
      <c r="T206" s="215"/>
      <c r="AT206" s="216" t="s">
        <v>143</v>
      </c>
      <c r="AU206" s="216" t="s">
        <v>84</v>
      </c>
      <c r="AV206" s="12" t="s">
        <v>84</v>
      </c>
      <c r="AW206" s="12" t="s">
        <v>39</v>
      </c>
      <c r="AX206" s="12" t="s">
        <v>76</v>
      </c>
      <c r="AY206" s="216" t="s">
        <v>134</v>
      </c>
    </row>
    <row r="207" spans="2:51" s="11" customFormat="1">
      <c r="B207" s="194"/>
      <c r="C207" s="195"/>
      <c r="D207" s="196" t="s">
        <v>143</v>
      </c>
      <c r="E207" s="197" t="s">
        <v>32</v>
      </c>
      <c r="F207" s="198" t="s">
        <v>231</v>
      </c>
      <c r="G207" s="195"/>
      <c r="H207" s="199" t="s">
        <v>32</v>
      </c>
      <c r="I207" s="200"/>
      <c r="J207" s="195"/>
      <c r="K207" s="195"/>
      <c r="L207" s="201"/>
      <c r="M207" s="202"/>
      <c r="N207" s="203"/>
      <c r="O207" s="203"/>
      <c r="P207" s="203"/>
      <c r="Q207" s="203"/>
      <c r="R207" s="203"/>
      <c r="S207" s="203"/>
      <c r="T207" s="204"/>
      <c r="AT207" s="205" t="s">
        <v>143</v>
      </c>
      <c r="AU207" s="205" t="s">
        <v>84</v>
      </c>
      <c r="AV207" s="11" t="s">
        <v>23</v>
      </c>
      <c r="AW207" s="11" t="s">
        <v>39</v>
      </c>
      <c r="AX207" s="11" t="s">
        <v>76</v>
      </c>
      <c r="AY207" s="205" t="s">
        <v>134</v>
      </c>
    </row>
    <row r="208" spans="2:51" s="12" customFormat="1">
      <c r="B208" s="206"/>
      <c r="C208" s="207"/>
      <c r="D208" s="196" t="s">
        <v>143</v>
      </c>
      <c r="E208" s="208" t="s">
        <v>32</v>
      </c>
      <c r="F208" s="209" t="s">
        <v>232</v>
      </c>
      <c r="G208" s="207"/>
      <c r="H208" s="210">
        <v>48.3</v>
      </c>
      <c r="I208" s="211"/>
      <c r="J208" s="207"/>
      <c r="K208" s="207"/>
      <c r="L208" s="212"/>
      <c r="M208" s="213"/>
      <c r="N208" s="214"/>
      <c r="O208" s="214"/>
      <c r="P208" s="214"/>
      <c r="Q208" s="214"/>
      <c r="R208" s="214"/>
      <c r="S208" s="214"/>
      <c r="T208" s="215"/>
      <c r="AT208" s="216" t="s">
        <v>143</v>
      </c>
      <c r="AU208" s="216" t="s">
        <v>84</v>
      </c>
      <c r="AV208" s="12" t="s">
        <v>84</v>
      </c>
      <c r="AW208" s="12" t="s">
        <v>39</v>
      </c>
      <c r="AX208" s="12" t="s">
        <v>76</v>
      </c>
      <c r="AY208" s="216" t="s">
        <v>134</v>
      </c>
    </row>
    <row r="209" spans="2:65" s="11" customFormat="1">
      <c r="B209" s="194"/>
      <c r="C209" s="195"/>
      <c r="D209" s="196" t="s">
        <v>143</v>
      </c>
      <c r="E209" s="197" t="s">
        <v>32</v>
      </c>
      <c r="F209" s="198" t="s">
        <v>233</v>
      </c>
      <c r="G209" s="195"/>
      <c r="H209" s="199" t="s">
        <v>32</v>
      </c>
      <c r="I209" s="200"/>
      <c r="J209" s="195"/>
      <c r="K209" s="195"/>
      <c r="L209" s="201"/>
      <c r="M209" s="202"/>
      <c r="N209" s="203"/>
      <c r="O209" s="203"/>
      <c r="P209" s="203"/>
      <c r="Q209" s="203"/>
      <c r="R209" s="203"/>
      <c r="S209" s="203"/>
      <c r="T209" s="204"/>
      <c r="AT209" s="205" t="s">
        <v>143</v>
      </c>
      <c r="AU209" s="205" t="s">
        <v>84</v>
      </c>
      <c r="AV209" s="11" t="s">
        <v>23</v>
      </c>
      <c r="AW209" s="11" t="s">
        <v>39</v>
      </c>
      <c r="AX209" s="11" t="s">
        <v>76</v>
      </c>
      <c r="AY209" s="205" t="s">
        <v>134</v>
      </c>
    </row>
    <row r="210" spans="2:65" s="12" customFormat="1">
      <c r="B210" s="206"/>
      <c r="C210" s="207"/>
      <c r="D210" s="196" t="s">
        <v>143</v>
      </c>
      <c r="E210" s="208" t="s">
        <v>32</v>
      </c>
      <c r="F210" s="209" t="s">
        <v>234</v>
      </c>
      <c r="G210" s="207"/>
      <c r="H210" s="210">
        <v>9.1999999999999993</v>
      </c>
      <c r="I210" s="211"/>
      <c r="J210" s="207"/>
      <c r="K210" s="207"/>
      <c r="L210" s="212"/>
      <c r="M210" s="213"/>
      <c r="N210" s="214"/>
      <c r="O210" s="214"/>
      <c r="P210" s="214"/>
      <c r="Q210" s="214"/>
      <c r="R210" s="214"/>
      <c r="S210" s="214"/>
      <c r="T210" s="215"/>
      <c r="AT210" s="216" t="s">
        <v>143</v>
      </c>
      <c r="AU210" s="216" t="s">
        <v>84</v>
      </c>
      <c r="AV210" s="12" t="s">
        <v>84</v>
      </c>
      <c r="AW210" s="12" t="s">
        <v>39</v>
      </c>
      <c r="AX210" s="12" t="s">
        <v>76</v>
      </c>
      <c r="AY210" s="216" t="s">
        <v>134</v>
      </c>
    </row>
    <row r="211" spans="2:65" s="11" customFormat="1">
      <c r="B211" s="194"/>
      <c r="C211" s="195"/>
      <c r="D211" s="196" t="s">
        <v>143</v>
      </c>
      <c r="E211" s="197" t="s">
        <v>32</v>
      </c>
      <c r="F211" s="198" t="s">
        <v>235</v>
      </c>
      <c r="G211" s="195"/>
      <c r="H211" s="199" t="s">
        <v>32</v>
      </c>
      <c r="I211" s="200"/>
      <c r="J211" s="195"/>
      <c r="K211" s="195"/>
      <c r="L211" s="201"/>
      <c r="M211" s="202"/>
      <c r="N211" s="203"/>
      <c r="O211" s="203"/>
      <c r="P211" s="203"/>
      <c r="Q211" s="203"/>
      <c r="R211" s="203"/>
      <c r="S211" s="203"/>
      <c r="T211" s="204"/>
      <c r="AT211" s="205" t="s">
        <v>143</v>
      </c>
      <c r="AU211" s="205" t="s">
        <v>84</v>
      </c>
      <c r="AV211" s="11" t="s">
        <v>23</v>
      </c>
      <c r="AW211" s="11" t="s">
        <v>39</v>
      </c>
      <c r="AX211" s="11" t="s">
        <v>76</v>
      </c>
      <c r="AY211" s="205" t="s">
        <v>134</v>
      </c>
    </row>
    <row r="212" spans="2:65" s="12" customFormat="1">
      <c r="B212" s="206"/>
      <c r="C212" s="207"/>
      <c r="D212" s="196" t="s">
        <v>143</v>
      </c>
      <c r="E212" s="208" t="s">
        <v>32</v>
      </c>
      <c r="F212" s="209" t="s">
        <v>236</v>
      </c>
      <c r="G212" s="207"/>
      <c r="H212" s="210">
        <v>17.399999999999999</v>
      </c>
      <c r="I212" s="211"/>
      <c r="J212" s="207"/>
      <c r="K212" s="207"/>
      <c r="L212" s="212"/>
      <c r="M212" s="213"/>
      <c r="N212" s="214"/>
      <c r="O212" s="214"/>
      <c r="P212" s="214"/>
      <c r="Q212" s="214"/>
      <c r="R212" s="214"/>
      <c r="S212" s="214"/>
      <c r="T212" s="215"/>
      <c r="AT212" s="216" t="s">
        <v>143</v>
      </c>
      <c r="AU212" s="216" t="s">
        <v>84</v>
      </c>
      <c r="AV212" s="12" t="s">
        <v>84</v>
      </c>
      <c r="AW212" s="12" t="s">
        <v>39</v>
      </c>
      <c r="AX212" s="12" t="s">
        <v>76</v>
      </c>
      <c r="AY212" s="216" t="s">
        <v>134</v>
      </c>
    </row>
    <row r="213" spans="2:65" s="13" customFormat="1">
      <c r="B213" s="217"/>
      <c r="C213" s="218"/>
      <c r="D213" s="219" t="s">
        <v>143</v>
      </c>
      <c r="E213" s="220" t="s">
        <v>32</v>
      </c>
      <c r="F213" s="221" t="s">
        <v>150</v>
      </c>
      <c r="G213" s="218"/>
      <c r="H213" s="222">
        <v>1342.2950000000001</v>
      </c>
      <c r="I213" s="223"/>
      <c r="J213" s="218"/>
      <c r="K213" s="218"/>
      <c r="L213" s="224"/>
      <c r="M213" s="225"/>
      <c r="N213" s="226"/>
      <c r="O213" s="226"/>
      <c r="P213" s="226"/>
      <c r="Q213" s="226"/>
      <c r="R213" s="226"/>
      <c r="S213" s="226"/>
      <c r="T213" s="227"/>
      <c r="AT213" s="228" t="s">
        <v>143</v>
      </c>
      <c r="AU213" s="228" t="s">
        <v>84</v>
      </c>
      <c r="AV213" s="13" t="s">
        <v>141</v>
      </c>
      <c r="AW213" s="13" t="s">
        <v>39</v>
      </c>
      <c r="AX213" s="13" t="s">
        <v>23</v>
      </c>
      <c r="AY213" s="228" t="s">
        <v>134</v>
      </c>
    </row>
    <row r="214" spans="2:65" s="1" customFormat="1" ht="40.15" customHeight="1">
      <c r="B214" s="35"/>
      <c r="C214" s="182" t="s">
        <v>257</v>
      </c>
      <c r="D214" s="182" t="s">
        <v>136</v>
      </c>
      <c r="E214" s="183" t="s">
        <v>258</v>
      </c>
      <c r="F214" s="184" t="s">
        <v>259</v>
      </c>
      <c r="G214" s="185" t="s">
        <v>214</v>
      </c>
      <c r="H214" s="186">
        <v>402.68799999999999</v>
      </c>
      <c r="I214" s="187"/>
      <c r="J214" s="188">
        <f>ROUND(I214*H214,2)</f>
        <v>0</v>
      </c>
      <c r="K214" s="184" t="s">
        <v>140</v>
      </c>
      <c r="L214" s="55"/>
      <c r="M214" s="189" t="s">
        <v>32</v>
      </c>
      <c r="N214" s="190" t="s">
        <v>47</v>
      </c>
      <c r="O214" s="36"/>
      <c r="P214" s="191">
        <f>O214*H214</f>
        <v>0</v>
      </c>
      <c r="Q214" s="191">
        <v>0</v>
      </c>
      <c r="R214" s="191">
        <f>Q214*H214</f>
        <v>0</v>
      </c>
      <c r="S214" s="191">
        <v>0</v>
      </c>
      <c r="T214" s="192">
        <f>S214*H214</f>
        <v>0</v>
      </c>
      <c r="AR214" s="18" t="s">
        <v>141</v>
      </c>
      <c r="AT214" s="18" t="s">
        <v>136</v>
      </c>
      <c r="AU214" s="18" t="s">
        <v>84</v>
      </c>
      <c r="AY214" s="18" t="s">
        <v>134</v>
      </c>
      <c r="BE214" s="193">
        <f>IF(N214="základní",J214,0)</f>
        <v>0</v>
      </c>
      <c r="BF214" s="193">
        <f>IF(N214="snížená",J214,0)</f>
        <v>0</v>
      </c>
      <c r="BG214" s="193">
        <f>IF(N214="zákl. přenesená",J214,0)</f>
        <v>0</v>
      </c>
      <c r="BH214" s="193">
        <f>IF(N214="sníž. přenesená",J214,0)</f>
        <v>0</v>
      </c>
      <c r="BI214" s="193">
        <f>IF(N214="nulová",J214,0)</f>
        <v>0</v>
      </c>
      <c r="BJ214" s="18" t="s">
        <v>23</v>
      </c>
      <c r="BK214" s="193">
        <f>ROUND(I214*H214,2)</f>
        <v>0</v>
      </c>
      <c r="BL214" s="18" t="s">
        <v>141</v>
      </c>
      <c r="BM214" s="18" t="s">
        <v>260</v>
      </c>
    </row>
    <row r="215" spans="2:65" s="11" customFormat="1">
      <c r="B215" s="194"/>
      <c r="C215" s="195"/>
      <c r="D215" s="196" t="s">
        <v>143</v>
      </c>
      <c r="E215" s="197" t="s">
        <v>32</v>
      </c>
      <c r="F215" s="198" t="s">
        <v>241</v>
      </c>
      <c r="G215" s="195"/>
      <c r="H215" s="199" t="s">
        <v>32</v>
      </c>
      <c r="I215" s="200"/>
      <c r="J215" s="195"/>
      <c r="K215" s="195"/>
      <c r="L215" s="201"/>
      <c r="M215" s="202"/>
      <c r="N215" s="203"/>
      <c r="O215" s="203"/>
      <c r="P215" s="203"/>
      <c r="Q215" s="203"/>
      <c r="R215" s="203"/>
      <c r="S215" s="203"/>
      <c r="T215" s="204"/>
      <c r="AT215" s="205" t="s">
        <v>143</v>
      </c>
      <c r="AU215" s="205" t="s">
        <v>84</v>
      </c>
      <c r="AV215" s="11" t="s">
        <v>23</v>
      </c>
      <c r="AW215" s="11" t="s">
        <v>39</v>
      </c>
      <c r="AX215" s="11" t="s">
        <v>76</v>
      </c>
      <c r="AY215" s="205" t="s">
        <v>134</v>
      </c>
    </row>
    <row r="216" spans="2:65" s="12" customFormat="1">
      <c r="B216" s="206"/>
      <c r="C216" s="207"/>
      <c r="D216" s="196" t="s">
        <v>143</v>
      </c>
      <c r="E216" s="208" t="s">
        <v>32</v>
      </c>
      <c r="F216" s="209" t="s">
        <v>242</v>
      </c>
      <c r="G216" s="207"/>
      <c r="H216" s="210">
        <v>138.09</v>
      </c>
      <c r="I216" s="211"/>
      <c r="J216" s="207"/>
      <c r="K216" s="207"/>
      <c r="L216" s="212"/>
      <c r="M216" s="213"/>
      <c r="N216" s="214"/>
      <c r="O216" s="214"/>
      <c r="P216" s="214"/>
      <c r="Q216" s="214"/>
      <c r="R216" s="214"/>
      <c r="S216" s="214"/>
      <c r="T216" s="215"/>
      <c r="AT216" s="216" t="s">
        <v>143</v>
      </c>
      <c r="AU216" s="216" t="s">
        <v>84</v>
      </c>
      <c r="AV216" s="12" t="s">
        <v>84</v>
      </c>
      <c r="AW216" s="12" t="s">
        <v>39</v>
      </c>
      <c r="AX216" s="12" t="s">
        <v>76</v>
      </c>
      <c r="AY216" s="216" t="s">
        <v>134</v>
      </c>
    </row>
    <row r="217" spans="2:65" s="11" customFormat="1">
      <c r="B217" s="194"/>
      <c r="C217" s="195"/>
      <c r="D217" s="196" t="s">
        <v>143</v>
      </c>
      <c r="E217" s="197" t="s">
        <v>32</v>
      </c>
      <c r="F217" s="198" t="s">
        <v>243</v>
      </c>
      <c r="G217" s="195"/>
      <c r="H217" s="199" t="s">
        <v>32</v>
      </c>
      <c r="I217" s="200"/>
      <c r="J217" s="195"/>
      <c r="K217" s="195"/>
      <c r="L217" s="201"/>
      <c r="M217" s="202"/>
      <c r="N217" s="203"/>
      <c r="O217" s="203"/>
      <c r="P217" s="203"/>
      <c r="Q217" s="203"/>
      <c r="R217" s="203"/>
      <c r="S217" s="203"/>
      <c r="T217" s="204"/>
      <c r="AT217" s="205" t="s">
        <v>143</v>
      </c>
      <c r="AU217" s="205" t="s">
        <v>84</v>
      </c>
      <c r="AV217" s="11" t="s">
        <v>23</v>
      </c>
      <c r="AW217" s="11" t="s">
        <v>39</v>
      </c>
      <c r="AX217" s="11" t="s">
        <v>76</v>
      </c>
      <c r="AY217" s="205" t="s">
        <v>134</v>
      </c>
    </row>
    <row r="218" spans="2:65" s="12" customFormat="1">
      <c r="B218" s="206"/>
      <c r="C218" s="207"/>
      <c r="D218" s="196" t="s">
        <v>143</v>
      </c>
      <c r="E218" s="208" t="s">
        <v>32</v>
      </c>
      <c r="F218" s="209" t="s">
        <v>244</v>
      </c>
      <c r="G218" s="207"/>
      <c r="H218" s="210">
        <v>26.983000000000001</v>
      </c>
      <c r="I218" s="211"/>
      <c r="J218" s="207"/>
      <c r="K218" s="207"/>
      <c r="L218" s="212"/>
      <c r="M218" s="213"/>
      <c r="N218" s="214"/>
      <c r="O218" s="214"/>
      <c r="P218" s="214"/>
      <c r="Q218" s="214"/>
      <c r="R218" s="214"/>
      <c r="S218" s="214"/>
      <c r="T218" s="215"/>
      <c r="AT218" s="216" t="s">
        <v>143</v>
      </c>
      <c r="AU218" s="216" t="s">
        <v>84</v>
      </c>
      <c r="AV218" s="12" t="s">
        <v>84</v>
      </c>
      <c r="AW218" s="12" t="s">
        <v>39</v>
      </c>
      <c r="AX218" s="12" t="s">
        <v>76</v>
      </c>
      <c r="AY218" s="216" t="s">
        <v>134</v>
      </c>
    </row>
    <row r="219" spans="2:65" s="11" customFormat="1">
      <c r="B219" s="194"/>
      <c r="C219" s="195"/>
      <c r="D219" s="196" t="s">
        <v>143</v>
      </c>
      <c r="E219" s="197" t="s">
        <v>32</v>
      </c>
      <c r="F219" s="198" t="s">
        <v>245</v>
      </c>
      <c r="G219" s="195"/>
      <c r="H219" s="199" t="s">
        <v>32</v>
      </c>
      <c r="I219" s="200"/>
      <c r="J219" s="195"/>
      <c r="K219" s="195"/>
      <c r="L219" s="201"/>
      <c r="M219" s="202"/>
      <c r="N219" s="203"/>
      <c r="O219" s="203"/>
      <c r="P219" s="203"/>
      <c r="Q219" s="203"/>
      <c r="R219" s="203"/>
      <c r="S219" s="203"/>
      <c r="T219" s="204"/>
      <c r="AT219" s="205" t="s">
        <v>143</v>
      </c>
      <c r="AU219" s="205" t="s">
        <v>84</v>
      </c>
      <c r="AV219" s="11" t="s">
        <v>23</v>
      </c>
      <c r="AW219" s="11" t="s">
        <v>39</v>
      </c>
      <c r="AX219" s="11" t="s">
        <v>76</v>
      </c>
      <c r="AY219" s="205" t="s">
        <v>134</v>
      </c>
    </row>
    <row r="220" spans="2:65" s="12" customFormat="1">
      <c r="B220" s="206"/>
      <c r="C220" s="207"/>
      <c r="D220" s="196" t="s">
        <v>143</v>
      </c>
      <c r="E220" s="208" t="s">
        <v>32</v>
      </c>
      <c r="F220" s="209" t="s">
        <v>246</v>
      </c>
      <c r="G220" s="207"/>
      <c r="H220" s="210">
        <v>95.891000000000005</v>
      </c>
      <c r="I220" s="211"/>
      <c r="J220" s="207"/>
      <c r="K220" s="207"/>
      <c r="L220" s="212"/>
      <c r="M220" s="213"/>
      <c r="N220" s="214"/>
      <c r="O220" s="214"/>
      <c r="P220" s="214"/>
      <c r="Q220" s="214"/>
      <c r="R220" s="214"/>
      <c r="S220" s="214"/>
      <c r="T220" s="215"/>
      <c r="AT220" s="216" t="s">
        <v>143</v>
      </c>
      <c r="AU220" s="216" t="s">
        <v>84</v>
      </c>
      <c r="AV220" s="12" t="s">
        <v>84</v>
      </c>
      <c r="AW220" s="12" t="s">
        <v>39</v>
      </c>
      <c r="AX220" s="12" t="s">
        <v>76</v>
      </c>
      <c r="AY220" s="216" t="s">
        <v>134</v>
      </c>
    </row>
    <row r="221" spans="2:65" s="11" customFormat="1">
      <c r="B221" s="194"/>
      <c r="C221" s="195"/>
      <c r="D221" s="196" t="s">
        <v>143</v>
      </c>
      <c r="E221" s="197" t="s">
        <v>32</v>
      </c>
      <c r="F221" s="198" t="s">
        <v>247</v>
      </c>
      <c r="G221" s="195"/>
      <c r="H221" s="199" t="s">
        <v>32</v>
      </c>
      <c r="I221" s="200"/>
      <c r="J221" s="195"/>
      <c r="K221" s="195"/>
      <c r="L221" s="201"/>
      <c r="M221" s="202"/>
      <c r="N221" s="203"/>
      <c r="O221" s="203"/>
      <c r="P221" s="203"/>
      <c r="Q221" s="203"/>
      <c r="R221" s="203"/>
      <c r="S221" s="203"/>
      <c r="T221" s="204"/>
      <c r="AT221" s="205" t="s">
        <v>143</v>
      </c>
      <c r="AU221" s="205" t="s">
        <v>84</v>
      </c>
      <c r="AV221" s="11" t="s">
        <v>23</v>
      </c>
      <c r="AW221" s="11" t="s">
        <v>39</v>
      </c>
      <c r="AX221" s="11" t="s">
        <v>76</v>
      </c>
      <c r="AY221" s="205" t="s">
        <v>134</v>
      </c>
    </row>
    <row r="222" spans="2:65" s="12" customFormat="1">
      <c r="B222" s="206"/>
      <c r="C222" s="207"/>
      <c r="D222" s="196" t="s">
        <v>143</v>
      </c>
      <c r="E222" s="208" t="s">
        <v>32</v>
      </c>
      <c r="F222" s="209" t="s">
        <v>248</v>
      </c>
      <c r="G222" s="207"/>
      <c r="H222" s="210">
        <v>32.984000000000002</v>
      </c>
      <c r="I222" s="211"/>
      <c r="J222" s="207"/>
      <c r="K222" s="207"/>
      <c r="L222" s="212"/>
      <c r="M222" s="213"/>
      <c r="N222" s="214"/>
      <c r="O222" s="214"/>
      <c r="P222" s="214"/>
      <c r="Q222" s="214"/>
      <c r="R222" s="214"/>
      <c r="S222" s="214"/>
      <c r="T222" s="215"/>
      <c r="AT222" s="216" t="s">
        <v>143</v>
      </c>
      <c r="AU222" s="216" t="s">
        <v>84</v>
      </c>
      <c r="AV222" s="12" t="s">
        <v>84</v>
      </c>
      <c r="AW222" s="12" t="s">
        <v>39</v>
      </c>
      <c r="AX222" s="12" t="s">
        <v>76</v>
      </c>
      <c r="AY222" s="216" t="s">
        <v>134</v>
      </c>
    </row>
    <row r="223" spans="2:65" s="11" customFormat="1">
      <c r="B223" s="194"/>
      <c r="C223" s="195"/>
      <c r="D223" s="196" t="s">
        <v>143</v>
      </c>
      <c r="E223" s="197" t="s">
        <v>32</v>
      </c>
      <c r="F223" s="198" t="s">
        <v>249</v>
      </c>
      <c r="G223" s="195"/>
      <c r="H223" s="199" t="s">
        <v>32</v>
      </c>
      <c r="I223" s="200"/>
      <c r="J223" s="195"/>
      <c r="K223" s="195"/>
      <c r="L223" s="201"/>
      <c r="M223" s="202"/>
      <c r="N223" s="203"/>
      <c r="O223" s="203"/>
      <c r="P223" s="203"/>
      <c r="Q223" s="203"/>
      <c r="R223" s="203"/>
      <c r="S223" s="203"/>
      <c r="T223" s="204"/>
      <c r="AT223" s="205" t="s">
        <v>143</v>
      </c>
      <c r="AU223" s="205" t="s">
        <v>84</v>
      </c>
      <c r="AV223" s="11" t="s">
        <v>23</v>
      </c>
      <c r="AW223" s="11" t="s">
        <v>39</v>
      </c>
      <c r="AX223" s="11" t="s">
        <v>76</v>
      </c>
      <c r="AY223" s="205" t="s">
        <v>134</v>
      </c>
    </row>
    <row r="224" spans="2:65" s="12" customFormat="1">
      <c r="B224" s="206"/>
      <c r="C224" s="207"/>
      <c r="D224" s="196" t="s">
        <v>143</v>
      </c>
      <c r="E224" s="208" t="s">
        <v>32</v>
      </c>
      <c r="F224" s="209" t="s">
        <v>250</v>
      </c>
      <c r="G224" s="207"/>
      <c r="H224" s="210">
        <v>70.67</v>
      </c>
      <c r="I224" s="211"/>
      <c r="J224" s="207"/>
      <c r="K224" s="207"/>
      <c r="L224" s="212"/>
      <c r="M224" s="213"/>
      <c r="N224" s="214"/>
      <c r="O224" s="214"/>
      <c r="P224" s="214"/>
      <c r="Q224" s="214"/>
      <c r="R224" s="214"/>
      <c r="S224" s="214"/>
      <c r="T224" s="215"/>
      <c r="AT224" s="216" t="s">
        <v>143</v>
      </c>
      <c r="AU224" s="216" t="s">
        <v>84</v>
      </c>
      <c r="AV224" s="12" t="s">
        <v>84</v>
      </c>
      <c r="AW224" s="12" t="s">
        <v>39</v>
      </c>
      <c r="AX224" s="12" t="s">
        <v>76</v>
      </c>
      <c r="AY224" s="216" t="s">
        <v>134</v>
      </c>
    </row>
    <row r="225" spans="2:65" s="11" customFormat="1">
      <c r="B225" s="194"/>
      <c r="C225" s="195"/>
      <c r="D225" s="196" t="s">
        <v>143</v>
      </c>
      <c r="E225" s="197" t="s">
        <v>32</v>
      </c>
      <c r="F225" s="198" t="s">
        <v>251</v>
      </c>
      <c r="G225" s="195"/>
      <c r="H225" s="199" t="s">
        <v>32</v>
      </c>
      <c r="I225" s="200"/>
      <c r="J225" s="195"/>
      <c r="K225" s="195"/>
      <c r="L225" s="201"/>
      <c r="M225" s="202"/>
      <c r="N225" s="203"/>
      <c r="O225" s="203"/>
      <c r="P225" s="203"/>
      <c r="Q225" s="203"/>
      <c r="R225" s="203"/>
      <c r="S225" s="203"/>
      <c r="T225" s="204"/>
      <c r="AT225" s="205" t="s">
        <v>143</v>
      </c>
      <c r="AU225" s="205" t="s">
        <v>84</v>
      </c>
      <c r="AV225" s="11" t="s">
        <v>23</v>
      </c>
      <c r="AW225" s="11" t="s">
        <v>39</v>
      </c>
      <c r="AX225" s="11" t="s">
        <v>76</v>
      </c>
      <c r="AY225" s="205" t="s">
        <v>134</v>
      </c>
    </row>
    <row r="226" spans="2:65" s="12" customFormat="1">
      <c r="B226" s="206"/>
      <c r="C226" s="207"/>
      <c r="D226" s="196" t="s">
        <v>143</v>
      </c>
      <c r="E226" s="208" t="s">
        <v>32</v>
      </c>
      <c r="F226" s="209" t="s">
        <v>252</v>
      </c>
      <c r="G226" s="207"/>
      <c r="H226" s="210">
        <v>38.07</v>
      </c>
      <c r="I226" s="211"/>
      <c r="J226" s="207"/>
      <c r="K226" s="207"/>
      <c r="L226" s="212"/>
      <c r="M226" s="213"/>
      <c r="N226" s="214"/>
      <c r="O226" s="214"/>
      <c r="P226" s="214"/>
      <c r="Q226" s="214"/>
      <c r="R226" s="214"/>
      <c r="S226" s="214"/>
      <c r="T226" s="215"/>
      <c r="AT226" s="216" t="s">
        <v>143</v>
      </c>
      <c r="AU226" s="216" t="s">
        <v>84</v>
      </c>
      <c r="AV226" s="12" t="s">
        <v>84</v>
      </c>
      <c r="AW226" s="12" t="s">
        <v>39</v>
      </c>
      <c r="AX226" s="12" t="s">
        <v>76</v>
      </c>
      <c r="AY226" s="216" t="s">
        <v>134</v>
      </c>
    </row>
    <row r="227" spans="2:65" s="13" customFormat="1">
      <c r="B227" s="217"/>
      <c r="C227" s="218"/>
      <c r="D227" s="219" t="s">
        <v>143</v>
      </c>
      <c r="E227" s="220" t="s">
        <v>32</v>
      </c>
      <c r="F227" s="221" t="s">
        <v>150</v>
      </c>
      <c r="G227" s="218"/>
      <c r="H227" s="222">
        <v>402.68799999999999</v>
      </c>
      <c r="I227" s="223"/>
      <c r="J227" s="218"/>
      <c r="K227" s="218"/>
      <c r="L227" s="224"/>
      <c r="M227" s="225"/>
      <c r="N227" s="226"/>
      <c r="O227" s="226"/>
      <c r="P227" s="226"/>
      <c r="Q227" s="226"/>
      <c r="R227" s="226"/>
      <c r="S227" s="226"/>
      <c r="T227" s="227"/>
      <c r="AT227" s="228" t="s">
        <v>143</v>
      </c>
      <c r="AU227" s="228" t="s">
        <v>84</v>
      </c>
      <c r="AV227" s="13" t="s">
        <v>141</v>
      </c>
      <c r="AW227" s="13" t="s">
        <v>39</v>
      </c>
      <c r="AX227" s="13" t="s">
        <v>23</v>
      </c>
      <c r="AY227" s="228" t="s">
        <v>134</v>
      </c>
    </row>
    <row r="228" spans="2:65" s="1" customFormat="1" ht="28.9" customHeight="1">
      <c r="B228" s="35"/>
      <c r="C228" s="182" t="s">
        <v>8</v>
      </c>
      <c r="D228" s="182" t="s">
        <v>136</v>
      </c>
      <c r="E228" s="183" t="s">
        <v>261</v>
      </c>
      <c r="F228" s="184" t="s">
        <v>262</v>
      </c>
      <c r="G228" s="185" t="s">
        <v>139</v>
      </c>
      <c r="H228" s="186">
        <v>5653.45</v>
      </c>
      <c r="I228" s="187"/>
      <c r="J228" s="188">
        <f>ROUND(I228*H228,2)</f>
        <v>0</v>
      </c>
      <c r="K228" s="184" t="s">
        <v>140</v>
      </c>
      <c r="L228" s="55"/>
      <c r="M228" s="189" t="s">
        <v>32</v>
      </c>
      <c r="N228" s="190" t="s">
        <v>47</v>
      </c>
      <c r="O228" s="36"/>
      <c r="P228" s="191">
        <f>O228*H228</f>
        <v>0</v>
      </c>
      <c r="Q228" s="191">
        <v>8.4999999999999995E-4</v>
      </c>
      <c r="R228" s="191">
        <f>Q228*H228</f>
        <v>4.8054324999999993</v>
      </c>
      <c r="S228" s="191">
        <v>0</v>
      </c>
      <c r="T228" s="192">
        <f>S228*H228</f>
        <v>0</v>
      </c>
      <c r="AR228" s="18" t="s">
        <v>141</v>
      </c>
      <c r="AT228" s="18" t="s">
        <v>136</v>
      </c>
      <c r="AU228" s="18" t="s">
        <v>84</v>
      </c>
      <c r="AY228" s="18" t="s">
        <v>134</v>
      </c>
      <c r="BE228" s="193">
        <f>IF(N228="základní",J228,0)</f>
        <v>0</v>
      </c>
      <c r="BF228" s="193">
        <f>IF(N228="snížená",J228,0)</f>
        <v>0</v>
      </c>
      <c r="BG228" s="193">
        <f>IF(N228="zákl. přenesená",J228,0)</f>
        <v>0</v>
      </c>
      <c r="BH228" s="193">
        <f>IF(N228="sníž. přenesená",J228,0)</f>
        <v>0</v>
      </c>
      <c r="BI228" s="193">
        <f>IF(N228="nulová",J228,0)</f>
        <v>0</v>
      </c>
      <c r="BJ228" s="18" t="s">
        <v>23</v>
      </c>
      <c r="BK228" s="193">
        <f>ROUND(I228*H228,2)</f>
        <v>0</v>
      </c>
      <c r="BL228" s="18" t="s">
        <v>141</v>
      </c>
      <c r="BM228" s="18" t="s">
        <v>263</v>
      </c>
    </row>
    <row r="229" spans="2:65" s="11" customFormat="1">
      <c r="B229" s="194"/>
      <c r="C229" s="195"/>
      <c r="D229" s="196" t="s">
        <v>143</v>
      </c>
      <c r="E229" s="197" t="s">
        <v>32</v>
      </c>
      <c r="F229" s="198" t="s">
        <v>264</v>
      </c>
      <c r="G229" s="195"/>
      <c r="H229" s="199" t="s">
        <v>32</v>
      </c>
      <c r="I229" s="200"/>
      <c r="J229" s="195"/>
      <c r="K229" s="195"/>
      <c r="L229" s="201"/>
      <c r="M229" s="202"/>
      <c r="N229" s="203"/>
      <c r="O229" s="203"/>
      <c r="P229" s="203"/>
      <c r="Q229" s="203"/>
      <c r="R229" s="203"/>
      <c r="S229" s="203"/>
      <c r="T229" s="204"/>
      <c r="AT229" s="205" t="s">
        <v>143</v>
      </c>
      <c r="AU229" s="205" t="s">
        <v>84</v>
      </c>
      <c r="AV229" s="11" t="s">
        <v>23</v>
      </c>
      <c r="AW229" s="11" t="s">
        <v>39</v>
      </c>
      <c r="AX229" s="11" t="s">
        <v>76</v>
      </c>
      <c r="AY229" s="205" t="s">
        <v>134</v>
      </c>
    </row>
    <row r="230" spans="2:65" s="12" customFormat="1">
      <c r="B230" s="206"/>
      <c r="C230" s="207"/>
      <c r="D230" s="196" t="s">
        <v>143</v>
      </c>
      <c r="E230" s="208" t="s">
        <v>32</v>
      </c>
      <c r="F230" s="209" t="s">
        <v>265</v>
      </c>
      <c r="G230" s="207"/>
      <c r="H230" s="210">
        <v>1890</v>
      </c>
      <c r="I230" s="211"/>
      <c r="J230" s="207"/>
      <c r="K230" s="207"/>
      <c r="L230" s="212"/>
      <c r="M230" s="213"/>
      <c r="N230" s="214"/>
      <c r="O230" s="214"/>
      <c r="P230" s="214"/>
      <c r="Q230" s="214"/>
      <c r="R230" s="214"/>
      <c r="S230" s="214"/>
      <c r="T230" s="215"/>
      <c r="AT230" s="216" t="s">
        <v>143</v>
      </c>
      <c r="AU230" s="216" t="s">
        <v>84</v>
      </c>
      <c r="AV230" s="12" t="s">
        <v>84</v>
      </c>
      <c r="AW230" s="12" t="s">
        <v>39</v>
      </c>
      <c r="AX230" s="12" t="s">
        <v>76</v>
      </c>
      <c r="AY230" s="216" t="s">
        <v>134</v>
      </c>
    </row>
    <row r="231" spans="2:65" s="11" customFormat="1">
      <c r="B231" s="194"/>
      <c r="C231" s="195"/>
      <c r="D231" s="196" t="s">
        <v>143</v>
      </c>
      <c r="E231" s="197" t="s">
        <v>32</v>
      </c>
      <c r="F231" s="198" t="s">
        <v>266</v>
      </c>
      <c r="G231" s="195"/>
      <c r="H231" s="199" t="s">
        <v>32</v>
      </c>
      <c r="I231" s="200"/>
      <c r="J231" s="195"/>
      <c r="K231" s="195"/>
      <c r="L231" s="201"/>
      <c r="M231" s="202"/>
      <c r="N231" s="203"/>
      <c r="O231" s="203"/>
      <c r="P231" s="203"/>
      <c r="Q231" s="203"/>
      <c r="R231" s="203"/>
      <c r="S231" s="203"/>
      <c r="T231" s="204"/>
      <c r="AT231" s="205" t="s">
        <v>143</v>
      </c>
      <c r="AU231" s="205" t="s">
        <v>84</v>
      </c>
      <c r="AV231" s="11" t="s">
        <v>23</v>
      </c>
      <c r="AW231" s="11" t="s">
        <v>39</v>
      </c>
      <c r="AX231" s="11" t="s">
        <v>76</v>
      </c>
      <c r="AY231" s="205" t="s">
        <v>134</v>
      </c>
    </row>
    <row r="232" spans="2:65" s="12" customFormat="1">
      <c r="B232" s="206"/>
      <c r="C232" s="207"/>
      <c r="D232" s="196" t="s">
        <v>143</v>
      </c>
      <c r="E232" s="208" t="s">
        <v>32</v>
      </c>
      <c r="F232" s="209" t="s">
        <v>267</v>
      </c>
      <c r="G232" s="207"/>
      <c r="H232" s="210">
        <v>371.3</v>
      </c>
      <c r="I232" s="211"/>
      <c r="J232" s="207"/>
      <c r="K232" s="207"/>
      <c r="L232" s="212"/>
      <c r="M232" s="213"/>
      <c r="N232" s="214"/>
      <c r="O232" s="214"/>
      <c r="P232" s="214"/>
      <c r="Q232" s="214"/>
      <c r="R232" s="214"/>
      <c r="S232" s="214"/>
      <c r="T232" s="215"/>
      <c r="AT232" s="216" t="s">
        <v>143</v>
      </c>
      <c r="AU232" s="216" t="s">
        <v>84</v>
      </c>
      <c r="AV232" s="12" t="s">
        <v>84</v>
      </c>
      <c r="AW232" s="12" t="s">
        <v>39</v>
      </c>
      <c r="AX232" s="12" t="s">
        <v>76</v>
      </c>
      <c r="AY232" s="216" t="s">
        <v>134</v>
      </c>
    </row>
    <row r="233" spans="2:65" s="11" customFormat="1">
      <c r="B233" s="194"/>
      <c r="C233" s="195"/>
      <c r="D233" s="196" t="s">
        <v>143</v>
      </c>
      <c r="E233" s="197" t="s">
        <v>32</v>
      </c>
      <c r="F233" s="198" t="s">
        <v>268</v>
      </c>
      <c r="G233" s="195"/>
      <c r="H233" s="199" t="s">
        <v>32</v>
      </c>
      <c r="I233" s="200"/>
      <c r="J233" s="195"/>
      <c r="K233" s="195"/>
      <c r="L233" s="201"/>
      <c r="M233" s="202"/>
      <c r="N233" s="203"/>
      <c r="O233" s="203"/>
      <c r="P233" s="203"/>
      <c r="Q233" s="203"/>
      <c r="R233" s="203"/>
      <c r="S233" s="203"/>
      <c r="T233" s="204"/>
      <c r="AT233" s="205" t="s">
        <v>143</v>
      </c>
      <c r="AU233" s="205" t="s">
        <v>84</v>
      </c>
      <c r="AV233" s="11" t="s">
        <v>23</v>
      </c>
      <c r="AW233" s="11" t="s">
        <v>39</v>
      </c>
      <c r="AX233" s="11" t="s">
        <v>76</v>
      </c>
      <c r="AY233" s="205" t="s">
        <v>134</v>
      </c>
    </row>
    <row r="234" spans="2:65" s="12" customFormat="1">
      <c r="B234" s="206"/>
      <c r="C234" s="207"/>
      <c r="D234" s="196" t="s">
        <v>143</v>
      </c>
      <c r="E234" s="208" t="s">
        <v>32</v>
      </c>
      <c r="F234" s="209" t="s">
        <v>269</v>
      </c>
      <c r="G234" s="207"/>
      <c r="H234" s="210">
        <v>1302.5999999999999</v>
      </c>
      <c r="I234" s="211"/>
      <c r="J234" s="207"/>
      <c r="K234" s="207"/>
      <c r="L234" s="212"/>
      <c r="M234" s="213"/>
      <c r="N234" s="214"/>
      <c r="O234" s="214"/>
      <c r="P234" s="214"/>
      <c r="Q234" s="214"/>
      <c r="R234" s="214"/>
      <c r="S234" s="214"/>
      <c r="T234" s="215"/>
      <c r="AT234" s="216" t="s">
        <v>143</v>
      </c>
      <c r="AU234" s="216" t="s">
        <v>84</v>
      </c>
      <c r="AV234" s="12" t="s">
        <v>84</v>
      </c>
      <c r="AW234" s="12" t="s">
        <v>39</v>
      </c>
      <c r="AX234" s="12" t="s">
        <v>76</v>
      </c>
      <c r="AY234" s="216" t="s">
        <v>134</v>
      </c>
    </row>
    <row r="235" spans="2:65" s="11" customFormat="1">
      <c r="B235" s="194"/>
      <c r="C235" s="195"/>
      <c r="D235" s="196" t="s">
        <v>143</v>
      </c>
      <c r="E235" s="197" t="s">
        <v>32</v>
      </c>
      <c r="F235" s="198" t="s">
        <v>270</v>
      </c>
      <c r="G235" s="195"/>
      <c r="H235" s="199" t="s">
        <v>32</v>
      </c>
      <c r="I235" s="200"/>
      <c r="J235" s="195"/>
      <c r="K235" s="195"/>
      <c r="L235" s="201"/>
      <c r="M235" s="202"/>
      <c r="N235" s="203"/>
      <c r="O235" s="203"/>
      <c r="P235" s="203"/>
      <c r="Q235" s="203"/>
      <c r="R235" s="203"/>
      <c r="S235" s="203"/>
      <c r="T235" s="204"/>
      <c r="AT235" s="205" t="s">
        <v>143</v>
      </c>
      <c r="AU235" s="205" t="s">
        <v>84</v>
      </c>
      <c r="AV235" s="11" t="s">
        <v>23</v>
      </c>
      <c r="AW235" s="11" t="s">
        <v>39</v>
      </c>
      <c r="AX235" s="11" t="s">
        <v>76</v>
      </c>
      <c r="AY235" s="205" t="s">
        <v>134</v>
      </c>
    </row>
    <row r="236" spans="2:65" s="12" customFormat="1">
      <c r="B236" s="206"/>
      <c r="C236" s="207"/>
      <c r="D236" s="196" t="s">
        <v>143</v>
      </c>
      <c r="E236" s="208" t="s">
        <v>32</v>
      </c>
      <c r="F236" s="209" t="s">
        <v>271</v>
      </c>
      <c r="G236" s="207"/>
      <c r="H236" s="210">
        <v>453.9</v>
      </c>
      <c r="I236" s="211"/>
      <c r="J236" s="207"/>
      <c r="K236" s="207"/>
      <c r="L236" s="212"/>
      <c r="M236" s="213"/>
      <c r="N236" s="214"/>
      <c r="O236" s="214"/>
      <c r="P236" s="214"/>
      <c r="Q236" s="214"/>
      <c r="R236" s="214"/>
      <c r="S236" s="214"/>
      <c r="T236" s="215"/>
      <c r="AT236" s="216" t="s">
        <v>143</v>
      </c>
      <c r="AU236" s="216" t="s">
        <v>84</v>
      </c>
      <c r="AV236" s="12" t="s">
        <v>84</v>
      </c>
      <c r="AW236" s="12" t="s">
        <v>39</v>
      </c>
      <c r="AX236" s="12" t="s">
        <v>76</v>
      </c>
      <c r="AY236" s="216" t="s">
        <v>134</v>
      </c>
    </row>
    <row r="237" spans="2:65" s="11" customFormat="1">
      <c r="B237" s="194"/>
      <c r="C237" s="195"/>
      <c r="D237" s="196" t="s">
        <v>143</v>
      </c>
      <c r="E237" s="197" t="s">
        <v>32</v>
      </c>
      <c r="F237" s="198" t="s">
        <v>272</v>
      </c>
      <c r="G237" s="195"/>
      <c r="H237" s="199" t="s">
        <v>32</v>
      </c>
      <c r="I237" s="200"/>
      <c r="J237" s="195"/>
      <c r="K237" s="195"/>
      <c r="L237" s="201"/>
      <c r="M237" s="202"/>
      <c r="N237" s="203"/>
      <c r="O237" s="203"/>
      <c r="P237" s="203"/>
      <c r="Q237" s="203"/>
      <c r="R237" s="203"/>
      <c r="S237" s="203"/>
      <c r="T237" s="204"/>
      <c r="AT237" s="205" t="s">
        <v>143</v>
      </c>
      <c r="AU237" s="205" t="s">
        <v>84</v>
      </c>
      <c r="AV237" s="11" t="s">
        <v>23</v>
      </c>
      <c r="AW237" s="11" t="s">
        <v>39</v>
      </c>
      <c r="AX237" s="11" t="s">
        <v>76</v>
      </c>
      <c r="AY237" s="205" t="s">
        <v>134</v>
      </c>
    </row>
    <row r="238" spans="2:65" s="12" customFormat="1">
      <c r="B238" s="206"/>
      <c r="C238" s="207"/>
      <c r="D238" s="196" t="s">
        <v>143</v>
      </c>
      <c r="E238" s="208" t="s">
        <v>32</v>
      </c>
      <c r="F238" s="209" t="s">
        <v>273</v>
      </c>
      <c r="G238" s="207"/>
      <c r="H238" s="210">
        <v>1054.93</v>
      </c>
      <c r="I238" s="211"/>
      <c r="J238" s="207"/>
      <c r="K238" s="207"/>
      <c r="L238" s="212"/>
      <c r="M238" s="213"/>
      <c r="N238" s="214"/>
      <c r="O238" s="214"/>
      <c r="P238" s="214"/>
      <c r="Q238" s="214"/>
      <c r="R238" s="214"/>
      <c r="S238" s="214"/>
      <c r="T238" s="215"/>
      <c r="AT238" s="216" t="s">
        <v>143</v>
      </c>
      <c r="AU238" s="216" t="s">
        <v>84</v>
      </c>
      <c r="AV238" s="12" t="s">
        <v>84</v>
      </c>
      <c r="AW238" s="12" t="s">
        <v>39</v>
      </c>
      <c r="AX238" s="12" t="s">
        <v>76</v>
      </c>
      <c r="AY238" s="216" t="s">
        <v>134</v>
      </c>
    </row>
    <row r="239" spans="2:65" s="11" customFormat="1">
      <c r="B239" s="194"/>
      <c r="C239" s="195"/>
      <c r="D239" s="196" t="s">
        <v>143</v>
      </c>
      <c r="E239" s="197" t="s">
        <v>32</v>
      </c>
      <c r="F239" s="198" t="s">
        <v>274</v>
      </c>
      <c r="G239" s="195"/>
      <c r="H239" s="199" t="s">
        <v>32</v>
      </c>
      <c r="I239" s="200"/>
      <c r="J239" s="195"/>
      <c r="K239" s="195"/>
      <c r="L239" s="201"/>
      <c r="M239" s="202"/>
      <c r="N239" s="203"/>
      <c r="O239" s="203"/>
      <c r="P239" s="203"/>
      <c r="Q239" s="203"/>
      <c r="R239" s="203"/>
      <c r="S239" s="203"/>
      <c r="T239" s="204"/>
      <c r="AT239" s="205" t="s">
        <v>143</v>
      </c>
      <c r="AU239" s="205" t="s">
        <v>84</v>
      </c>
      <c r="AV239" s="11" t="s">
        <v>23</v>
      </c>
      <c r="AW239" s="11" t="s">
        <v>39</v>
      </c>
      <c r="AX239" s="11" t="s">
        <v>76</v>
      </c>
      <c r="AY239" s="205" t="s">
        <v>134</v>
      </c>
    </row>
    <row r="240" spans="2:65" s="12" customFormat="1">
      <c r="B240" s="206"/>
      <c r="C240" s="207"/>
      <c r="D240" s="196" t="s">
        <v>143</v>
      </c>
      <c r="E240" s="208" t="s">
        <v>32</v>
      </c>
      <c r="F240" s="209" t="s">
        <v>275</v>
      </c>
      <c r="G240" s="207"/>
      <c r="H240" s="210">
        <v>580.72</v>
      </c>
      <c r="I240" s="211"/>
      <c r="J240" s="207"/>
      <c r="K240" s="207"/>
      <c r="L240" s="212"/>
      <c r="M240" s="213"/>
      <c r="N240" s="214"/>
      <c r="O240" s="214"/>
      <c r="P240" s="214"/>
      <c r="Q240" s="214"/>
      <c r="R240" s="214"/>
      <c r="S240" s="214"/>
      <c r="T240" s="215"/>
      <c r="AT240" s="216" t="s">
        <v>143</v>
      </c>
      <c r="AU240" s="216" t="s">
        <v>84</v>
      </c>
      <c r="AV240" s="12" t="s">
        <v>84</v>
      </c>
      <c r="AW240" s="12" t="s">
        <v>39</v>
      </c>
      <c r="AX240" s="12" t="s">
        <v>76</v>
      </c>
      <c r="AY240" s="216" t="s">
        <v>134</v>
      </c>
    </row>
    <row r="241" spans="2:65" s="13" customFormat="1">
      <c r="B241" s="217"/>
      <c r="C241" s="218"/>
      <c r="D241" s="219" t="s">
        <v>143</v>
      </c>
      <c r="E241" s="220" t="s">
        <v>32</v>
      </c>
      <c r="F241" s="221" t="s">
        <v>150</v>
      </c>
      <c r="G241" s="218"/>
      <c r="H241" s="222">
        <v>5653.45</v>
      </c>
      <c r="I241" s="223"/>
      <c r="J241" s="218"/>
      <c r="K241" s="218"/>
      <c r="L241" s="224"/>
      <c r="M241" s="225"/>
      <c r="N241" s="226"/>
      <c r="O241" s="226"/>
      <c r="P241" s="226"/>
      <c r="Q241" s="226"/>
      <c r="R241" s="226"/>
      <c r="S241" s="226"/>
      <c r="T241" s="227"/>
      <c r="AT241" s="228" t="s">
        <v>143</v>
      </c>
      <c r="AU241" s="228" t="s">
        <v>84</v>
      </c>
      <c r="AV241" s="13" t="s">
        <v>141</v>
      </c>
      <c r="AW241" s="13" t="s">
        <v>39</v>
      </c>
      <c r="AX241" s="13" t="s">
        <v>23</v>
      </c>
      <c r="AY241" s="228" t="s">
        <v>134</v>
      </c>
    </row>
    <row r="242" spans="2:65" s="1" customFormat="1" ht="40.15" customHeight="1">
      <c r="B242" s="35"/>
      <c r="C242" s="182" t="s">
        <v>276</v>
      </c>
      <c r="D242" s="182" t="s">
        <v>136</v>
      </c>
      <c r="E242" s="183" t="s">
        <v>277</v>
      </c>
      <c r="F242" s="184" t="s">
        <v>278</v>
      </c>
      <c r="G242" s="185" t="s">
        <v>139</v>
      </c>
      <c r="H242" s="186">
        <v>5653.45</v>
      </c>
      <c r="I242" s="187"/>
      <c r="J242" s="188">
        <f>ROUND(I242*H242,2)</f>
        <v>0</v>
      </c>
      <c r="K242" s="184" t="s">
        <v>140</v>
      </c>
      <c r="L242" s="55"/>
      <c r="M242" s="189" t="s">
        <v>32</v>
      </c>
      <c r="N242" s="190" t="s">
        <v>47</v>
      </c>
      <c r="O242" s="36"/>
      <c r="P242" s="191">
        <f>O242*H242</f>
        <v>0</v>
      </c>
      <c r="Q242" s="191">
        <v>0</v>
      </c>
      <c r="R242" s="191">
        <f>Q242*H242</f>
        <v>0</v>
      </c>
      <c r="S242" s="191">
        <v>0</v>
      </c>
      <c r="T242" s="192">
        <f>S242*H242</f>
        <v>0</v>
      </c>
      <c r="AR242" s="18" t="s">
        <v>141</v>
      </c>
      <c r="AT242" s="18" t="s">
        <v>136</v>
      </c>
      <c r="AU242" s="18" t="s">
        <v>84</v>
      </c>
      <c r="AY242" s="18" t="s">
        <v>134</v>
      </c>
      <c r="BE242" s="193">
        <f>IF(N242="základní",J242,0)</f>
        <v>0</v>
      </c>
      <c r="BF242" s="193">
        <f>IF(N242="snížená",J242,0)</f>
        <v>0</v>
      </c>
      <c r="BG242" s="193">
        <f>IF(N242="zákl. přenesená",J242,0)</f>
        <v>0</v>
      </c>
      <c r="BH242" s="193">
        <f>IF(N242="sníž. přenesená",J242,0)</f>
        <v>0</v>
      </c>
      <c r="BI242" s="193">
        <f>IF(N242="nulová",J242,0)</f>
        <v>0</v>
      </c>
      <c r="BJ242" s="18" t="s">
        <v>23</v>
      </c>
      <c r="BK242" s="193">
        <f>ROUND(I242*H242,2)</f>
        <v>0</v>
      </c>
      <c r="BL242" s="18" t="s">
        <v>141</v>
      </c>
      <c r="BM242" s="18" t="s">
        <v>279</v>
      </c>
    </row>
    <row r="243" spans="2:65" s="12" customFormat="1">
      <c r="B243" s="206"/>
      <c r="C243" s="207"/>
      <c r="D243" s="219" t="s">
        <v>143</v>
      </c>
      <c r="E243" s="229" t="s">
        <v>32</v>
      </c>
      <c r="F243" s="230" t="s">
        <v>280</v>
      </c>
      <c r="G243" s="207"/>
      <c r="H243" s="231">
        <v>5653.45</v>
      </c>
      <c r="I243" s="211"/>
      <c r="J243" s="207"/>
      <c r="K243" s="207"/>
      <c r="L243" s="212"/>
      <c r="M243" s="213"/>
      <c r="N243" s="214"/>
      <c r="O243" s="214"/>
      <c r="P243" s="214"/>
      <c r="Q243" s="214"/>
      <c r="R243" s="214"/>
      <c r="S243" s="214"/>
      <c r="T243" s="215"/>
      <c r="AT243" s="216" t="s">
        <v>143</v>
      </c>
      <c r="AU243" s="216" t="s">
        <v>84</v>
      </c>
      <c r="AV243" s="12" t="s">
        <v>84</v>
      </c>
      <c r="AW243" s="12" t="s">
        <v>39</v>
      </c>
      <c r="AX243" s="12" t="s">
        <v>23</v>
      </c>
      <c r="AY243" s="216" t="s">
        <v>134</v>
      </c>
    </row>
    <row r="244" spans="2:65" s="1" customFormat="1" ht="40.15" customHeight="1">
      <c r="B244" s="35"/>
      <c r="C244" s="182" t="s">
        <v>281</v>
      </c>
      <c r="D244" s="182" t="s">
        <v>136</v>
      </c>
      <c r="E244" s="183" t="s">
        <v>282</v>
      </c>
      <c r="F244" s="184" t="s">
        <v>283</v>
      </c>
      <c r="G244" s="185" t="s">
        <v>214</v>
      </c>
      <c r="H244" s="186">
        <v>1476.5250000000001</v>
      </c>
      <c r="I244" s="187"/>
      <c r="J244" s="188">
        <f>ROUND(I244*H244,2)</f>
        <v>0</v>
      </c>
      <c r="K244" s="184" t="s">
        <v>140</v>
      </c>
      <c r="L244" s="55"/>
      <c r="M244" s="189" t="s">
        <v>32</v>
      </c>
      <c r="N244" s="190" t="s">
        <v>47</v>
      </c>
      <c r="O244" s="36"/>
      <c r="P244" s="191">
        <f>O244*H244</f>
        <v>0</v>
      </c>
      <c r="Q244" s="191">
        <v>0</v>
      </c>
      <c r="R244" s="191">
        <f>Q244*H244</f>
        <v>0</v>
      </c>
      <c r="S244" s="191">
        <v>0</v>
      </c>
      <c r="T244" s="192">
        <f>S244*H244</f>
        <v>0</v>
      </c>
      <c r="AR244" s="18" t="s">
        <v>141</v>
      </c>
      <c r="AT244" s="18" t="s">
        <v>136</v>
      </c>
      <c r="AU244" s="18" t="s">
        <v>84</v>
      </c>
      <c r="AY244" s="18" t="s">
        <v>134</v>
      </c>
      <c r="BE244" s="193">
        <f>IF(N244="základní",J244,0)</f>
        <v>0</v>
      </c>
      <c r="BF244" s="193">
        <f>IF(N244="snížená",J244,0)</f>
        <v>0</v>
      </c>
      <c r="BG244" s="193">
        <f>IF(N244="zákl. přenesená",J244,0)</f>
        <v>0</v>
      </c>
      <c r="BH244" s="193">
        <f>IF(N244="sníž. přenesená",J244,0)</f>
        <v>0</v>
      </c>
      <c r="BI244" s="193">
        <f>IF(N244="nulová",J244,0)</f>
        <v>0</v>
      </c>
      <c r="BJ244" s="18" t="s">
        <v>23</v>
      </c>
      <c r="BK244" s="193">
        <f>ROUND(I244*H244,2)</f>
        <v>0</v>
      </c>
      <c r="BL244" s="18" t="s">
        <v>141</v>
      </c>
      <c r="BM244" s="18" t="s">
        <v>284</v>
      </c>
    </row>
    <row r="245" spans="2:65" s="11" customFormat="1">
      <c r="B245" s="194"/>
      <c r="C245" s="195"/>
      <c r="D245" s="196" t="s">
        <v>143</v>
      </c>
      <c r="E245" s="197" t="s">
        <v>32</v>
      </c>
      <c r="F245" s="198" t="s">
        <v>241</v>
      </c>
      <c r="G245" s="195"/>
      <c r="H245" s="199" t="s">
        <v>32</v>
      </c>
      <c r="I245" s="200"/>
      <c r="J245" s="195"/>
      <c r="K245" s="195"/>
      <c r="L245" s="201"/>
      <c r="M245" s="202"/>
      <c r="N245" s="203"/>
      <c r="O245" s="203"/>
      <c r="P245" s="203"/>
      <c r="Q245" s="203"/>
      <c r="R245" s="203"/>
      <c r="S245" s="203"/>
      <c r="T245" s="204"/>
      <c r="AT245" s="205" t="s">
        <v>143</v>
      </c>
      <c r="AU245" s="205" t="s">
        <v>84</v>
      </c>
      <c r="AV245" s="11" t="s">
        <v>23</v>
      </c>
      <c r="AW245" s="11" t="s">
        <v>39</v>
      </c>
      <c r="AX245" s="11" t="s">
        <v>76</v>
      </c>
      <c r="AY245" s="205" t="s">
        <v>134</v>
      </c>
    </row>
    <row r="246" spans="2:65" s="12" customFormat="1">
      <c r="B246" s="206"/>
      <c r="C246" s="207"/>
      <c r="D246" s="196" t="s">
        <v>143</v>
      </c>
      <c r="E246" s="208" t="s">
        <v>32</v>
      </c>
      <c r="F246" s="209" t="s">
        <v>285</v>
      </c>
      <c r="G246" s="207"/>
      <c r="H246" s="210">
        <v>506.33100000000002</v>
      </c>
      <c r="I246" s="211"/>
      <c r="J246" s="207"/>
      <c r="K246" s="207"/>
      <c r="L246" s="212"/>
      <c r="M246" s="213"/>
      <c r="N246" s="214"/>
      <c r="O246" s="214"/>
      <c r="P246" s="214"/>
      <c r="Q246" s="214"/>
      <c r="R246" s="214"/>
      <c r="S246" s="214"/>
      <c r="T246" s="215"/>
      <c r="AT246" s="216" t="s">
        <v>143</v>
      </c>
      <c r="AU246" s="216" t="s">
        <v>84</v>
      </c>
      <c r="AV246" s="12" t="s">
        <v>84</v>
      </c>
      <c r="AW246" s="12" t="s">
        <v>39</v>
      </c>
      <c r="AX246" s="12" t="s">
        <v>76</v>
      </c>
      <c r="AY246" s="216" t="s">
        <v>134</v>
      </c>
    </row>
    <row r="247" spans="2:65" s="11" customFormat="1">
      <c r="B247" s="194"/>
      <c r="C247" s="195"/>
      <c r="D247" s="196" t="s">
        <v>143</v>
      </c>
      <c r="E247" s="197" t="s">
        <v>32</v>
      </c>
      <c r="F247" s="198" t="s">
        <v>243</v>
      </c>
      <c r="G247" s="195"/>
      <c r="H247" s="199" t="s">
        <v>32</v>
      </c>
      <c r="I247" s="200"/>
      <c r="J247" s="195"/>
      <c r="K247" s="195"/>
      <c r="L247" s="201"/>
      <c r="M247" s="202"/>
      <c r="N247" s="203"/>
      <c r="O247" s="203"/>
      <c r="P247" s="203"/>
      <c r="Q247" s="203"/>
      <c r="R247" s="203"/>
      <c r="S247" s="203"/>
      <c r="T247" s="204"/>
      <c r="AT247" s="205" t="s">
        <v>143</v>
      </c>
      <c r="AU247" s="205" t="s">
        <v>84</v>
      </c>
      <c r="AV247" s="11" t="s">
        <v>23</v>
      </c>
      <c r="AW247" s="11" t="s">
        <v>39</v>
      </c>
      <c r="AX247" s="11" t="s">
        <v>76</v>
      </c>
      <c r="AY247" s="205" t="s">
        <v>134</v>
      </c>
    </row>
    <row r="248" spans="2:65" s="12" customFormat="1">
      <c r="B248" s="206"/>
      <c r="C248" s="207"/>
      <c r="D248" s="196" t="s">
        <v>143</v>
      </c>
      <c r="E248" s="208" t="s">
        <v>32</v>
      </c>
      <c r="F248" s="209" t="s">
        <v>286</v>
      </c>
      <c r="G248" s="207"/>
      <c r="H248" s="210">
        <v>98.936000000000007</v>
      </c>
      <c r="I248" s="211"/>
      <c r="J248" s="207"/>
      <c r="K248" s="207"/>
      <c r="L248" s="212"/>
      <c r="M248" s="213"/>
      <c r="N248" s="214"/>
      <c r="O248" s="214"/>
      <c r="P248" s="214"/>
      <c r="Q248" s="214"/>
      <c r="R248" s="214"/>
      <c r="S248" s="214"/>
      <c r="T248" s="215"/>
      <c r="AT248" s="216" t="s">
        <v>143</v>
      </c>
      <c r="AU248" s="216" t="s">
        <v>84</v>
      </c>
      <c r="AV248" s="12" t="s">
        <v>84</v>
      </c>
      <c r="AW248" s="12" t="s">
        <v>39</v>
      </c>
      <c r="AX248" s="12" t="s">
        <v>76</v>
      </c>
      <c r="AY248" s="216" t="s">
        <v>134</v>
      </c>
    </row>
    <row r="249" spans="2:65" s="11" customFormat="1">
      <c r="B249" s="194"/>
      <c r="C249" s="195"/>
      <c r="D249" s="196" t="s">
        <v>143</v>
      </c>
      <c r="E249" s="197" t="s">
        <v>32</v>
      </c>
      <c r="F249" s="198" t="s">
        <v>245</v>
      </c>
      <c r="G249" s="195"/>
      <c r="H249" s="199" t="s">
        <v>32</v>
      </c>
      <c r="I249" s="200"/>
      <c r="J249" s="195"/>
      <c r="K249" s="195"/>
      <c r="L249" s="201"/>
      <c r="M249" s="202"/>
      <c r="N249" s="203"/>
      <c r="O249" s="203"/>
      <c r="P249" s="203"/>
      <c r="Q249" s="203"/>
      <c r="R249" s="203"/>
      <c r="S249" s="203"/>
      <c r="T249" s="204"/>
      <c r="AT249" s="205" t="s">
        <v>143</v>
      </c>
      <c r="AU249" s="205" t="s">
        <v>84</v>
      </c>
      <c r="AV249" s="11" t="s">
        <v>23</v>
      </c>
      <c r="AW249" s="11" t="s">
        <v>39</v>
      </c>
      <c r="AX249" s="11" t="s">
        <v>76</v>
      </c>
      <c r="AY249" s="205" t="s">
        <v>134</v>
      </c>
    </row>
    <row r="250" spans="2:65" s="12" customFormat="1">
      <c r="B250" s="206"/>
      <c r="C250" s="207"/>
      <c r="D250" s="196" t="s">
        <v>143</v>
      </c>
      <c r="E250" s="208" t="s">
        <v>32</v>
      </c>
      <c r="F250" s="209" t="s">
        <v>287</v>
      </c>
      <c r="G250" s="207"/>
      <c r="H250" s="210">
        <v>351.60199999999998</v>
      </c>
      <c r="I250" s="211"/>
      <c r="J250" s="207"/>
      <c r="K250" s="207"/>
      <c r="L250" s="212"/>
      <c r="M250" s="213"/>
      <c r="N250" s="214"/>
      <c r="O250" s="214"/>
      <c r="P250" s="214"/>
      <c r="Q250" s="214"/>
      <c r="R250" s="214"/>
      <c r="S250" s="214"/>
      <c r="T250" s="215"/>
      <c r="AT250" s="216" t="s">
        <v>143</v>
      </c>
      <c r="AU250" s="216" t="s">
        <v>84</v>
      </c>
      <c r="AV250" s="12" t="s">
        <v>84</v>
      </c>
      <c r="AW250" s="12" t="s">
        <v>39</v>
      </c>
      <c r="AX250" s="12" t="s">
        <v>76</v>
      </c>
      <c r="AY250" s="216" t="s">
        <v>134</v>
      </c>
    </row>
    <row r="251" spans="2:65" s="11" customFormat="1">
      <c r="B251" s="194"/>
      <c r="C251" s="195"/>
      <c r="D251" s="196" t="s">
        <v>143</v>
      </c>
      <c r="E251" s="197" t="s">
        <v>32</v>
      </c>
      <c r="F251" s="198" t="s">
        <v>247</v>
      </c>
      <c r="G251" s="195"/>
      <c r="H251" s="199" t="s">
        <v>32</v>
      </c>
      <c r="I251" s="200"/>
      <c r="J251" s="195"/>
      <c r="K251" s="195"/>
      <c r="L251" s="201"/>
      <c r="M251" s="202"/>
      <c r="N251" s="203"/>
      <c r="O251" s="203"/>
      <c r="P251" s="203"/>
      <c r="Q251" s="203"/>
      <c r="R251" s="203"/>
      <c r="S251" s="203"/>
      <c r="T251" s="204"/>
      <c r="AT251" s="205" t="s">
        <v>143</v>
      </c>
      <c r="AU251" s="205" t="s">
        <v>84</v>
      </c>
      <c r="AV251" s="11" t="s">
        <v>23</v>
      </c>
      <c r="AW251" s="11" t="s">
        <v>39</v>
      </c>
      <c r="AX251" s="11" t="s">
        <v>76</v>
      </c>
      <c r="AY251" s="205" t="s">
        <v>134</v>
      </c>
    </row>
    <row r="252" spans="2:65" s="12" customFormat="1">
      <c r="B252" s="206"/>
      <c r="C252" s="207"/>
      <c r="D252" s="196" t="s">
        <v>143</v>
      </c>
      <c r="E252" s="208" t="s">
        <v>32</v>
      </c>
      <c r="F252" s="209" t="s">
        <v>288</v>
      </c>
      <c r="G252" s="207"/>
      <c r="H252" s="210">
        <v>120.943</v>
      </c>
      <c r="I252" s="211"/>
      <c r="J252" s="207"/>
      <c r="K252" s="207"/>
      <c r="L252" s="212"/>
      <c r="M252" s="213"/>
      <c r="N252" s="214"/>
      <c r="O252" s="214"/>
      <c r="P252" s="214"/>
      <c r="Q252" s="214"/>
      <c r="R252" s="214"/>
      <c r="S252" s="214"/>
      <c r="T252" s="215"/>
      <c r="AT252" s="216" t="s">
        <v>143</v>
      </c>
      <c r="AU252" s="216" t="s">
        <v>84</v>
      </c>
      <c r="AV252" s="12" t="s">
        <v>84</v>
      </c>
      <c r="AW252" s="12" t="s">
        <v>39</v>
      </c>
      <c r="AX252" s="12" t="s">
        <v>76</v>
      </c>
      <c r="AY252" s="216" t="s">
        <v>134</v>
      </c>
    </row>
    <row r="253" spans="2:65" s="11" customFormat="1">
      <c r="B253" s="194"/>
      <c r="C253" s="195"/>
      <c r="D253" s="196" t="s">
        <v>143</v>
      </c>
      <c r="E253" s="197" t="s">
        <v>32</v>
      </c>
      <c r="F253" s="198" t="s">
        <v>289</v>
      </c>
      <c r="G253" s="195"/>
      <c r="H253" s="199" t="s">
        <v>32</v>
      </c>
      <c r="I253" s="200"/>
      <c r="J253" s="195"/>
      <c r="K253" s="195"/>
      <c r="L253" s="201"/>
      <c r="M253" s="202"/>
      <c r="N253" s="203"/>
      <c r="O253" s="203"/>
      <c r="P253" s="203"/>
      <c r="Q253" s="203"/>
      <c r="R253" s="203"/>
      <c r="S253" s="203"/>
      <c r="T253" s="204"/>
      <c r="AT253" s="205" t="s">
        <v>143</v>
      </c>
      <c r="AU253" s="205" t="s">
        <v>84</v>
      </c>
      <c r="AV253" s="11" t="s">
        <v>23</v>
      </c>
      <c r="AW253" s="11" t="s">
        <v>39</v>
      </c>
      <c r="AX253" s="11" t="s">
        <v>76</v>
      </c>
      <c r="AY253" s="205" t="s">
        <v>134</v>
      </c>
    </row>
    <row r="254" spans="2:65" s="12" customFormat="1">
      <c r="B254" s="206"/>
      <c r="C254" s="207"/>
      <c r="D254" s="196" t="s">
        <v>143</v>
      </c>
      <c r="E254" s="208" t="s">
        <v>32</v>
      </c>
      <c r="F254" s="209" t="s">
        <v>290</v>
      </c>
      <c r="G254" s="207"/>
      <c r="H254" s="210">
        <v>259.12299999999999</v>
      </c>
      <c r="I254" s="211"/>
      <c r="J254" s="207"/>
      <c r="K254" s="207"/>
      <c r="L254" s="212"/>
      <c r="M254" s="213"/>
      <c r="N254" s="214"/>
      <c r="O254" s="214"/>
      <c r="P254" s="214"/>
      <c r="Q254" s="214"/>
      <c r="R254" s="214"/>
      <c r="S254" s="214"/>
      <c r="T254" s="215"/>
      <c r="AT254" s="216" t="s">
        <v>143</v>
      </c>
      <c r="AU254" s="216" t="s">
        <v>84</v>
      </c>
      <c r="AV254" s="12" t="s">
        <v>84</v>
      </c>
      <c r="AW254" s="12" t="s">
        <v>39</v>
      </c>
      <c r="AX254" s="12" t="s">
        <v>76</v>
      </c>
      <c r="AY254" s="216" t="s">
        <v>134</v>
      </c>
    </row>
    <row r="255" spans="2:65" s="11" customFormat="1">
      <c r="B255" s="194"/>
      <c r="C255" s="195"/>
      <c r="D255" s="196" t="s">
        <v>143</v>
      </c>
      <c r="E255" s="197" t="s">
        <v>32</v>
      </c>
      <c r="F255" s="198" t="s">
        <v>251</v>
      </c>
      <c r="G255" s="195"/>
      <c r="H255" s="199" t="s">
        <v>32</v>
      </c>
      <c r="I255" s="200"/>
      <c r="J255" s="195"/>
      <c r="K255" s="195"/>
      <c r="L255" s="201"/>
      <c r="M255" s="202"/>
      <c r="N255" s="203"/>
      <c r="O255" s="203"/>
      <c r="P255" s="203"/>
      <c r="Q255" s="203"/>
      <c r="R255" s="203"/>
      <c r="S255" s="203"/>
      <c r="T255" s="204"/>
      <c r="AT255" s="205" t="s">
        <v>143</v>
      </c>
      <c r="AU255" s="205" t="s">
        <v>84</v>
      </c>
      <c r="AV255" s="11" t="s">
        <v>23</v>
      </c>
      <c r="AW255" s="11" t="s">
        <v>39</v>
      </c>
      <c r="AX255" s="11" t="s">
        <v>76</v>
      </c>
      <c r="AY255" s="205" t="s">
        <v>134</v>
      </c>
    </row>
    <row r="256" spans="2:65" s="12" customFormat="1">
      <c r="B256" s="206"/>
      <c r="C256" s="207"/>
      <c r="D256" s="196" t="s">
        <v>143</v>
      </c>
      <c r="E256" s="208" t="s">
        <v>32</v>
      </c>
      <c r="F256" s="209" t="s">
        <v>291</v>
      </c>
      <c r="G256" s="207"/>
      <c r="H256" s="210">
        <v>139.59</v>
      </c>
      <c r="I256" s="211"/>
      <c r="J256" s="207"/>
      <c r="K256" s="207"/>
      <c r="L256" s="212"/>
      <c r="M256" s="213"/>
      <c r="N256" s="214"/>
      <c r="O256" s="214"/>
      <c r="P256" s="214"/>
      <c r="Q256" s="214"/>
      <c r="R256" s="214"/>
      <c r="S256" s="214"/>
      <c r="T256" s="215"/>
      <c r="AT256" s="216" t="s">
        <v>143</v>
      </c>
      <c r="AU256" s="216" t="s">
        <v>84</v>
      </c>
      <c r="AV256" s="12" t="s">
        <v>84</v>
      </c>
      <c r="AW256" s="12" t="s">
        <v>39</v>
      </c>
      <c r="AX256" s="12" t="s">
        <v>76</v>
      </c>
      <c r="AY256" s="216" t="s">
        <v>134</v>
      </c>
    </row>
    <row r="257" spans="2:65" s="13" customFormat="1">
      <c r="B257" s="217"/>
      <c r="C257" s="218"/>
      <c r="D257" s="219" t="s">
        <v>143</v>
      </c>
      <c r="E257" s="220" t="s">
        <v>32</v>
      </c>
      <c r="F257" s="221" t="s">
        <v>150</v>
      </c>
      <c r="G257" s="218"/>
      <c r="H257" s="222">
        <v>1476.5250000000001</v>
      </c>
      <c r="I257" s="223"/>
      <c r="J257" s="218"/>
      <c r="K257" s="218"/>
      <c r="L257" s="224"/>
      <c r="M257" s="225"/>
      <c r="N257" s="226"/>
      <c r="O257" s="226"/>
      <c r="P257" s="226"/>
      <c r="Q257" s="226"/>
      <c r="R257" s="226"/>
      <c r="S257" s="226"/>
      <c r="T257" s="227"/>
      <c r="AT257" s="228" t="s">
        <v>143</v>
      </c>
      <c r="AU257" s="228" t="s">
        <v>84</v>
      </c>
      <c r="AV257" s="13" t="s">
        <v>141</v>
      </c>
      <c r="AW257" s="13" t="s">
        <v>39</v>
      </c>
      <c r="AX257" s="13" t="s">
        <v>23</v>
      </c>
      <c r="AY257" s="228" t="s">
        <v>134</v>
      </c>
    </row>
    <row r="258" spans="2:65" s="1" customFormat="1" ht="40.15" customHeight="1">
      <c r="B258" s="35"/>
      <c r="C258" s="182" t="s">
        <v>292</v>
      </c>
      <c r="D258" s="182" t="s">
        <v>136</v>
      </c>
      <c r="E258" s="183" t="s">
        <v>293</v>
      </c>
      <c r="F258" s="184" t="s">
        <v>294</v>
      </c>
      <c r="G258" s="185" t="s">
        <v>214</v>
      </c>
      <c r="H258" s="186">
        <v>3062.9690000000001</v>
      </c>
      <c r="I258" s="187"/>
      <c r="J258" s="188">
        <f>ROUND(I258*H258,2)</f>
        <v>0</v>
      </c>
      <c r="K258" s="184" t="s">
        <v>140</v>
      </c>
      <c r="L258" s="55"/>
      <c r="M258" s="189" t="s">
        <v>32</v>
      </c>
      <c r="N258" s="190" t="s">
        <v>47</v>
      </c>
      <c r="O258" s="36"/>
      <c r="P258" s="191">
        <f>O258*H258</f>
        <v>0</v>
      </c>
      <c r="Q258" s="191">
        <v>0</v>
      </c>
      <c r="R258" s="191">
        <f>Q258*H258</f>
        <v>0</v>
      </c>
      <c r="S258" s="191">
        <v>0</v>
      </c>
      <c r="T258" s="192">
        <f>S258*H258</f>
        <v>0</v>
      </c>
      <c r="AR258" s="18" t="s">
        <v>141</v>
      </c>
      <c r="AT258" s="18" t="s">
        <v>136</v>
      </c>
      <c r="AU258" s="18" t="s">
        <v>84</v>
      </c>
      <c r="AY258" s="18" t="s">
        <v>134</v>
      </c>
      <c r="BE258" s="193">
        <f>IF(N258="základní",J258,0)</f>
        <v>0</v>
      </c>
      <c r="BF258" s="193">
        <f>IF(N258="snížená",J258,0)</f>
        <v>0</v>
      </c>
      <c r="BG258" s="193">
        <f>IF(N258="zákl. přenesená",J258,0)</f>
        <v>0</v>
      </c>
      <c r="BH258" s="193">
        <f>IF(N258="sníž. přenesená",J258,0)</f>
        <v>0</v>
      </c>
      <c r="BI258" s="193">
        <f>IF(N258="nulová",J258,0)</f>
        <v>0</v>
      </c>
      <c r="BJ258" s="18" t="s">
        <v>23</v>
      </c>
      <c r="BK258" s="193">
        <f>ROUND(I258*H258,2)</f>
        <v>0</v>
      </c>
      <c r="BL258" s="18" t="s">
        <v>141</v>
      </c>
      <c r="BM258" s="18" t="s">
        <v>295</v>
      </c>
    </row>
    <row r="259" spans="2:65" s="11" customFormat="1">
      <c r="B259" s="194"/>
      <c r="C259" s="195"/>
      <c r="D259" s="196" t="s">
        <v>143</v>
      </c>
      <c r="E259" s="197" t="s">
        <v>32</v>
      </c>
      <c r="F259" s="198" t="s">
        <v>296</v>
      </c>
      <c r="G259" s="195"/>
      <c r="H259" s="199" t="s">
        <v>32</v>
      </c>
      <c r="I259" s="200"/>
      <c r="J259" s="195"/>
      <c r="K259" s="195"/>
      <c r="L259" s="201"/>
      <c r="M259" s="202"/>
      <c r="N259" s="203"/>
      <c r="O259" s="203"/>
      <c r="P259" s="203"/>
      <c r="Q259" s="203"/>
      <c r="R259" s="203"/>
      <c r="S259" s="203"/>
      <c r="T259" s="204"/>
      <c r="AT259" s="205" t="s">
        <v>143</v>
      </c>
      <c r="AU259" s="205" t="s">
        <v>84</v>
      </c>
      <c r="AV259" s="11" t="s">
        <v>23</v>
      </c>
      <c r="AW259" s="11" t="s">
        <v>39</v>
      </c>
      <c r="AX259" s="11" t="s">
        <v>76</v>
      </c>
      <c r="AY259" s="205" t="s">
        <v>134</v>
      </c>
    </row>
    <row r="260" spans="2:65" s="11" customFormat="1">
      <c r="B260" s="194"/>
      <c r="C260" s="195"/>
      <c r="D260" s="196" t="s">
        <v>143</v>
      </c>
      <c r="E260" s="197" t="s">
        <v>32</v>
      </c>
      <c r="F260" s="198" t="s">
        <v>297</v>
      </c>
      <c r="G260" s="195"/>
      <c r="H260" s="199" t="s">
        <v>32</v>
      </c>
      <c r="I260" s="200"/>
      <c r="J260" s="195"/>
      <c r="K260" s="195"/>
      <c r="L260" s="201"/>
      <c r="M260" s="202"/>
      <c r="N260" s="203"/>
      <c r="O260" s="203"/>
      <c r="P260" s="203"/>
      <c r="Q260" s="203"/>
      <c r="R260" s="203"/>
      <c r="S260" s="203"/>
      <c r="T260" s="204"/>
      <c r="AT260" s="205" t="s">
        <v>143</v>
      </c>
      <c r="AU260" s="205" t="s">
        <v>84</v>
      </c>
      <c r="AV260" s="11" t="s">
        <v>23</v>
      </c>
      <c r="AW260" s="11" t="s">
        <v>39</v>
      </c>
      <c r="AX260" s="11" t="s">
        <v>76</v>
      </c>
      <c r="AY260" s="205" t="s">
        <v>134</v>
      </c>
    </row>
    <row r="261" spans="2:65" s="12" customFormat="1">
      <c r="B261" s="206"/>
      <c r="C261" s="207"/>
      <c r="D261" s="196" t="s">
        <v>143</v>
      </c>
      <c r="E261" s="208" t="s">
        <v>32</v>
      </c>
      <c r="F261" s="209" t="s">
        <v>298</v>
      </c>
      <c r="G261" s="207"/>
      <c r="H261" s="210">
        <v>365.25</v>
      </c>
      <c r="I261" s="211"/>
      <c r="J261" s="207"/>
      <c r="K261" s="207"/>
      <c r="L261" s="212"/>
      <c r="M261" s="213"/>
      <c r="N261" s="214"/>
      <c r="O261" s="214"/>
      <c r="P261" s="214"/>
      <c r="Q261" s="214"/>
      <c r="R261" s="214"/>
      <c r="S261" s="214"/>
      <c r="T261" s="215"/>
      <c r="AT261" s="216" t="s">
        <v>143</v>
      </c>
      <c r="AU261" s="216" t="s">
        <v>84</v>
      </c>
      <c r="AV261" s="12" t="s">
        <v>84</v>
      </c>
      <c r="AW261" s="12" t="s">
        <v>39</v>
      </c>
      <c r="AX261" s="12" t="s">
        <v>76</v>
      </c>
      <c r="AY261" s="216" t="s">
        <v>134</v>
      </c>
    </row>
    <row r="262" spans="2:65" s="12" customFormat="1">
      <c r="B262" s="206"/>
      <c r="C262" s="207"/>
      <c r="D262" s="196" t="s">
        <v>143</v>
      </c>
      <c r="E262" s="208" t="s">
        <v>32</v>
      </c>
      <c r="F262" s="209" t="s">
        <v>299</v>
      </c>
      <c r="G262" s="207"/>
      <c r="H262" s="210">
        <v>68.823999999999998</v>
      </c>
      <c r="I262" s="211"/>
      <c r="J262" s="207"/>
      <c r="K262" s="207"/>
      <c r="L262" s="212"/>
      <c r="M262" s="213"/>
      <c r="N262" s="214"/>
      <c r="O262" s="214"/>
      <c r="P262" s="214"/>
      <c r="Q262" s="214"/>
      <c r="R262" s="214"/>
      <c r="S262" s="214"/>
      <c r="T262" s="215"/>
      <c r="AT262" s="216" t="s">
        <v>143</v>
      </c>
      <c r="AU262" s="216" t="s">
        <v>84</v>
      </c>
      <c r="AV262" s="12" t="s">
        <v>84</v>
      </c>
      <c r="AW262" s="12" t="s">
        <v>39</v>
      </c>
      <c r="AX262" s="12" t="s">
        <v>76</v>
      </c>
      <c r="AY262" s="216" t="s">
        <v>134</v>
      </c>
    </row>
    <row r="263" spans="2:65" s="12" customFormat="1">
      <c r="B263" s="206"/>
      <c r="C263" s="207"/>
      <c r="D263" s="196" t="s">
        <v>143</v>
      </c>
      <c r="E263" s="208" t="s">
        <v>32</v>
      </c>
      <c r="F263" s="209" t="s">
        <v>300</v>
      </c>
      <c r="G263" s="207"/>
      <c r="H263" s="210">
        <v>259.56799999999998</v>
      </c>
      <c r="I263" s="211"/>
      <c r="J263" s="207"/>
      <c r="K263" s="207"/>
      <c r="L263" s="212"/>
      <c r="M263" s="213"/>
      <c r="N263" s="214"/>
      <c r="O263" s="214"/>
      <c r="P263" s="214"/>
      <c r="Q263" s="214"/>
      <c r="R263" s="214"/>
      <c r="S263" s="214"/>
      <c r="T263" s="215"/>
      <c r="AT263" s="216" t="s">
        <v>143</v>
      </c>
      <c r="AU263" s="216" t="s">
        <v>84</v>
      </c>
      <c r="AV263" s="12" t="s">
        <v>84</v>
      </c>
      <c r="AW263" s="12" t="s">
        <v>39</v>
      </c>
      <c r="AX263" s="12" t="s">
        <v>76</v>
      </c>
      <c r="AY263" s="216" t="s">
        <v>134</v>
      </c>
    </row>
    <row r="264" spans="2:65" s="12" customFormat="1">
      <c r="B264" s="206"/>
      <c r="C264" s="207"/>
      <c r="D264" s="196" t="s">
        <v>143</v>
      </c>
      <c r="E264" s="208" t="s">
        <v>32</v>
      </c>
      <c r="F264" s="209" t="s">
        <v>301</v>
      </c>
      <c r="G264" s="207"/>
      <c r="H264" s="210">
        <v>90.424000000000007</v>
      </c>
      <c r="I264" s="211"/>
      <c r="J264" s="207"/>
      <c r="K264" s="207"/>
      <c r="L264" s="212"/>
      <c r="M264" s="213"/>
      <c r="N264" s="214"/>
      <c r="O264" s="214"/>
      <c r="P264" s="214"/>
      <c r="Q264" s="214"/>
      <c r="R264" s="214"/>
      <c r="S264" s="214"/>
      <c r="T264" s="215"/>
      <c r="AT264" s="216" t="s">
        <v>143</v>
      </c>
      <c r="AU264" s="216" t="s">
        <v>84</v>
      </c>
      <c r="AV264" s="12" t="s">
        <v>84</v>
      </c>
      <c r="AW264" s="12" t="s">
        <v>39</v>
      </c>
      <c r="AX264" s="12" t="s">
        <v>76</v>
      </c>
      <c r="AY264" s="216" t="s">
        <v>134</v>
      </c>
    </row>
    <row r="265" spans="2:65" s="12" customFormat="1">
      <c r="B265" s="206"/>
      <c r="C265" s="207"/>
      <c r="D265" s="196" t="s">
        <v>143</v>
      </c>
      <c r="E265" s="208" t="s">
        <v>32</v>
      </c>
      <c r="F265" s="209" t="s">
        <v>302</v>
      </c>
      <c r="G265" s="207"/>
      <c r="H265" s="210">
        <v>175.35</v>
      </c>
      <c r="I265" s="211"/>
      <c r="J265" s="207"/>
      <c r="K265" s="207"/>
      <c r="L265" s="212"/>
      <c r="M265" s="213"/>
      <c r="N265" s="214"/>
      <c r="O265" s="214"/>
      <c r="P265" s="214"/>
      <c r="Q265" s="214"/>
      <c r="R265" s="214"/>
      <c r="S265" s="214"/>
      <c r="T265" s="215"/>
      <c r="AT265" s="216" t="s">
        <v>143</v>
      </c>
      <c r="AU265" s="216" t="s">
        <v>84</v>
      </c>
      <c r="AV265" s="12" t="s">
        <v>84</v>
      </c>
      <c r="AW265" s="12" t="s">
        <v>39</v>
      </c>
      <c r="AX265" s="12" t="s">
        <v>76</v>
      </c>
      <c r="AY265" s="216" t="s">
        <v>134</v>
      </c>
    </row>
    <row r="266" spans="2:65" s="12" customFormat="1">
      <c r="B266" s="206"/>
      <c r="C266" s="207"/>
      <c r="D266" s="196" t="s">
        <v>143</v>
      </c>
      <c r="E266" s="208" t="s">
        <v>32</v>
      </c>
      <c r="F266" s="209" t="s">
        <v>303</v>
      </c>
      <c r="G266" s="207"/>
      <c r="H266" s="210">
        <v>100.526</v>
      </c>
      <c r="I266" s="211"/>
      <c r="J266" s="207"/>
      <c r="K266" s="207"/>
      <c r="L266" s="212"/>
      <c r="M266" s="213"/>
      <c r="N266" s="214"/>
      <c r="O266" s="214"/>
      <c r="P266" s="214"/>
      <c r="Q266" s="214"/>
      <c r="R266" s="214"/>
      <c r="S266" s="214"/>
      <c r="T266" s="215"/>
      <c r="AT266" s="216" t="s">
        <v>143</v>
      </c>
      <c r="AU266" s="216" t="s">
        <v>84</v>
      </c>
      <c r="AV266" s="12" t="s">
        <v>84</v>
      </c>
      <c r="AW266" s="12" t="s">
        <v>39</v>
      </c>
      <c r="AX266" s="12" t="s">
        <v>76</v>
      </c>
      <c r="AY266" s="216" t="s">
        <v>134</v>
      </c>
    </row>
    <row r="267" spans="2:65" s="14" customFormat="1">
      <c r="B267" s="232"/>
      <c r="C267" s="233"/>
      <c r="D267" s="196" t="s">
        <v>143</v>
      </c>
      <c r="E267" s="234" t="s">
        <v>32</v>
      </c>
      <c r="F267" s="235" t="s">
        <v>218</v>
      </c>
      <c r="G267" s="233"/>
      <c r="H267" s="236">
        <v>1059.942</v>
      </c>
      <c r="I267" s="237"/>
      <c r="J267" s="233"/>
      <c r="K267" s="233"/>
      <c r="L267" s="238"/>
      <c r="M267" s="239"/>
      <c r="N267" s="240"/>
      <c r="O267" s="240"/>
      <c r="P267" s="240"/>
      <c r="Q267" s="240"/>
      <c r="R267" s="240"/>
      <c r="S267" s="240"/>
      <c r="T267" s="241"/>
      <c r="AT267" s="242" t="s">
        <v>143</v>
      </c>
      <c r="AU267" s="242" t="s">
        <v>84</v>
      </c>
      <c r="AV267" s="14" t="s">
        <v>159</v>
      </c>
      <c r="AW267" s="14" t="s">
        <v>39</v>
      </c>
      <c r="AX267" s="14" t="s">
        <v>76</v>
      </c>
      <c r="AY267" s="242" t="s">
        <v>134</v>
      </c>
    </row>
    <row r="268" spans="2:65" s="11" customFormat="1">
      <c r="B268" s="194"/>
      <c r="C268" s="195"/>
      <c r="D268" s="196" t="s">
        <v>143</v>
      </c>
      <c r="E268" s="197" t="s">
        <v>32</v>
      </c>
      <c r="F268" s="198" t="s">
        <v>304</v>
      </c>
      <c r="G268" s="195"/>
      <c r="H268" s="199" t="s">
        <v>32</v>
      </c>
      <c r="I268" s="200"/>
      <c r="J268" s="195"/>
      <c r="K268" s="195"/>
      <c r="L268" s="201"/>
      <c r="M268" s="202"/>
      <c r="N268" s="203"/>
      <c r="O268" s="203"/>
      <c r="P268" s="203"/>
      <c r="Q268" s="203"/>
      <c r="R268" s="203"/>
      <c r="S268" s="203"/>
      <c r="T268" s="204"/>
      <c r="AT268" s="205" t="s">
        <v>143</v>
      </c>
      <c r="AU268" s="205" t="s">
        <v>84</v>
      </c>
      <c r="AV268" s="11" t="s">
        <v>23</v>
      </c>
      <c r="AW268" s="11" t="s">
        <v>39</v>
      </c>
      <c r="AX268" s="11" t="s">
        <v>76</v>
      </c>
      <c r="AY268" s="205" t="s">
        <v>134</v>
      </c>
    </row>
    <row r="269" spans="2:65" s="12" customFormat="1">
      <c r="B269" s="206"/>
      <c r="C269" s="207"/>
      <c r="D269" s="196" t="s">
        <v>143</v>
      </c>
      <c r="E269" s="208" t="s">
        <v>32</v>
      </c>
      <c r="F269" s="209" t="s">
        <v>305</v>
      </c>
      <c r="G269" s="207"/>
      <c r="H269" s="210">
        <v>711.13800000000003</v>
      </c>
      <c r="I269" s="211"/>
      <c r="J269" s="207"/>
      <c r="K269" s="207"/>
      <c r="L269" s="212"/>
      <c r="M269" s="213"/>
      <c r="N269" s="214"/>
      <c r="O269" s="214"/>
      <c r="P269" s="214"/>
      <c r="Q269" s="214"/>
      <c r="R269" s="214"/>
      <c r="S269" s="214"/>
      <c r="T269" s="215"/>
      <c r="AT269" s="216" t="s">
        <v>143</v>
      </c>
      <c r="AU269" s="216" t="s">
        <v>84</v>
      </c>
      <c r="AV269" s="12" t="s">
        <v>84</v>
      </c>
      <c r="AW269" s="12" t="s">
        <v>39</v>
      </c>
      <c r="AX269" s="12" t="s">
        <v>76</v>
      </c>
      <c r="AY269" s="216" t="s">
        <v>134</v>
      </c>
    </row>
    <row r="270" spans="2:65" s="12" customFormat="1">
      <c r="B270" s="206"/>
      <c r="C270" s="207"/>
      <c r="D270" s="196" t="s">
        <v>143</v>
      </c>
      <c r="E270" s="208" t="s">
        <v>32</v>
      </c>
      <c r="F270" s="209" t="s">
        <v>306</v>
      </c>
      <c r="G270" s="207"/>
      <c r="H270" s="210">
        <v>139.86199999999999</v>
      </c>
      <c r="I270" s="211"/>
      <c r="J270" s="207"/>
      <c r="K270" s="207"/>
      <c r="L270" s="212"/>
      <c r="M270" s="213"/>
      <c r="N270" s="214"/>
      <c r="O270" s="214"/>
      <c r="P270" s="214"/>
      <c r="Q270" s="214"/>
      <c r="R270" s="214"/>
      <c r="S270" s="214"/>
      <c r="T270" s="215"/>
      <c r="AT270" s="216" t="s">
        <v>143</v>
      </c>
      <c r="AU270" s="216" t="s">
        <v>84</v>
      </c>
      <c r="AV270" s="12" t="s">
        <v>84</v>
      </c>
      <c r="AW270" s="12" t="s">
        <v>39</v>
      </c>
      <c r="AX270" s="12" t="s">
        <v>76</v>
      </c>
      <c r="AY270" s="216" t="s">
        <v>134</v>
      </c>
    </row>
    <row r="271" spans="2:65" s="12" customFormat="1">
      <c r="B271" s="206"/>
      <c r="C271" s="207"/>
      <c r="D271" s="196" t="s">
        <v>143</v>
      </c>
      <c r="E271" s="208" t="s">
        <v>32</v>
      </c>
      <c r="F271" s="209" t="s">
        <v>307</v>
      </c>
      <c r="G271" s="207"/>
      <c r="H271" s="210">
        <v>491.70699999999999</v>
      </c>
      <c r="I271" s="211"/>
      <c r="J271" s="207"/>
      <c r="K271" s="207"/>
      <c r="L271" s="212"/>
      <c r="M271" s="213"/>
      <c r="N271" s="214"/>
      <c r="O271" s="214"/>
      <c r="P271" s="214"/>
      <c r="Q271" s="214"/>
      <c r="R271" s="214"/>
      <c r="S271" s="214"/>
      <c r="T271" s="215"/>
      <c r="AT271" s="216" t="s">
        <v>143</v>
      </c>
      <c r="AU271" s="216" t="s">
        <v>84</v>
      </c>
      <c r="AV271" s="12" t="s">
        <v>84</v>
      </c>
      <c r="AW271" s="12" t="s">
        <v>39</v>
      </c>
      <c r="AX271" s="12" t="s">
        <v>76</v>
      </c>
      <c r="AY271" s="216" t="s">
        <v>134</v>
      </c>
    </row>
    <row r="272" spans="2:65" s="12" customFormat="1">
      <c r="B272" s="206"/>
      <c r="C272" s="207"/>
      <c r="D272" s="196" t="s">
        <v>143</v>
      </c>
      <c r="E272" s="208" t="s">
        <v>32</v>
      </c>
      <c r="F272" s="209" t="s">
        <v>308</v>
      </c>
      <c r="G272" s="207"/>
      <c r="H272" s="210">
        <v>170.059</v>
      </c>
      <c r="I272" s="211"/>
      <c r="J272" s="207"/>
      <c r="K272" s="207"/>
      <c r="L272" s="212"/>
      <c r="M272" s="213"/>
      <c r="N272" s="214"/>
      <c r="O272" s="214"/>
      <c r="P272" s="214"/>
      <c r="Q272" s="214"/>
      <c r="R272" s="214"/>
      <c r="S272" s="214"/>
      <c r="T272" s="215"/>
      <c r="AT272" s="216" t="s">
        <v>143</v>
      </c>
      <c r="AU272" s="216" t="s">
        <v>84</v>
      </c>
      <c r="AV272" s="12" t="s">
        <v>84</v>
      </c>
      <c r="AW272" s="12" t="s">
        <v>39</v>
      </c>
      <c r="AX272" s="12" t="s">
        <v>76</v>
      </c>
      <c r="AY272" s="216" t="s">
        <v>134</v>
      </c>
    </row>
    <row r="273" spans="2:65" s="12" customFormat="1">
      <c r="B273" s="206"/>
      <c r="C273" s="207"/>
      <c r="D273" s="196" t="s">
        <v>143</v>
      </c>
      <c r="E273" s="208" t="s">
        <v>32</v>
      </c>
      <c r="F273" s="209" t="s">
        <v>309</v>
      </c>
      <c r="G273" s="207"/>
      <c r="H273" s="210">
        <v>370.17399999999998</v>
      </c>
      <c r="I273" s="211"/>
      <c r="J273" s="207"/>
      <c r="K273" s="207"/>
      <c r="L273" s="212"/>
      <c r="M273" s="213"/>
      <c r="N273" s="214"/>
      <c r="O273" s="214"/>
      <c r="P273" s="214"/>
      <c r="Q273" s="214"/>
      <c r="R273" s="214"/>
      <c r="S273" s="214"/>
      <c r="T273" s="215"/>
      <c r="AT273" s="216" t="s">
        <v>143</v>
      </c>
      <c r="AU273" s="216" t="s">
        <v>84</v>
      </c>
      <c r="AV273" s="12" t="s">
        <v>84</v>
      </c>
      <c r="AW273" s="12" t="s">
        <v>39</v>
      </c>
      <c r="AX273" s="12" t="s">
        <v>76</v>
      </c>
      <c r="AY273" s="216" t="s">
        <v>134</v>
      </c>
    </row>
    <row r="274" spans="2:65" s="12" customFormat="1">
      <c r="B274" s="206"/>
      <c r="C274" s="207"/>
      <c r="D274" s="196" t="s">
        <v>143</v>
      </c>
      <c r="E274" s="208" t="s">
        <v>32</v>
      </c>
      <c r="F274" s="209" t="s">
        <v>310</v>
      </c>
      <c r="G274" s="207"/>
      <c r="H274" s="210">
        <v>120.087</v>
      </c>
      <c r="I274" s="211"/>
      <c r="J274" s="207"/>
      <c r="K274" s="207"/>
      <c r="L274" s="212"/>
      <c r="M274" s="213"/>
      <c r="N274" s="214"/>
      <c r="O274" s="214"/>
      <c r="P274" s="214"/>
      <c r="Q274" s="214"/>
      <c r="R274" s="214"/>
      <c r="S274" s="214"/>
      <c r="T274" s="215"/>
      <c r="AT274" s="216" t="s">
        <v>143</v>
      </c>
      <c r="AU274" s="216" t="s">
        <v>84</v>
      </c>
      <c r="AV274" s="12" t="s">
        <v>84</v>
      </c>
      <c r="AW274" s="12" t="s">
        <v>39</v>
      </c>
      <c r="AX274" s="12" t="s">
        <v>76</v>
      </c>
      <c r="AY274" s="216" t="s">
        <v>134</v>
      </c>
    </row>
    <row r="275" spans="2:65" s="14" customFormat="1">
      <c r="B275" s="232"/>
      <c r="C275" s="233"/>
      <c r="D275" s="196" t="s">
        <v>143</v>
      </c>
      <c r="E275" s="234" t="s">
        <v>32</v>
      </c>
      <c r="F275" s="235" t="s">
        <v>218</v>
      </c>
      <c r="G275" s="233"/>
      <c r="H275" s="236">
        <v>2003.027</v>
      </c>
      <c r="I275" s="237"/>
      <c r="J275" s="233"/>
      <c r="K275" s="233"/>
      <c r="L275" s="238"/>
      <c r="M275" s="239"/>
      <c r="N275" s="240"/>
      <c r="O275" s="240"/>
      <c r="P275" s="240"/>
      <c r="Q275" s="240"/>
      <c r="R275" s="240"/>
      <c r="S275" s="240"/>
      <c r="T275" s="241"/>
      <c r="AT275" s="242" t="s">
        <v>143</v>
      </c>
      <c r="AU275" s="242" t="s">
        <v>84</v>
      </c>
      <c r="AV275" s="14" t="s">
        <v>159</v>
      </c>
      <c r="AW275" s="14" t="s">
        <v>39</v>
      </c>
      <c r="AX275" s="14" t="s">
        <v>76</v>
      </c>
      <c r="AY275" s="242" t="s">
        <v>134</v>
      </c>
    </row>
    <row r="276" spans="2:65" s="13" customFormat="1">
      <c r="B276" s="217"/>
      <c r="C276" s="218"/>
      <c r="D276" s="219" t="s">
        <v>143</v>
      </c>
      <c r="E276" s="220" t="s">
        <v>32</v>
      </c>
      <c r="F276" s="221" t="s">
        <v>150</v>
      </c>
      <c r="G276" s="218"/>
      <c r="H276" s="222">
        <v>3062.9690000000001</v>
      </c>
      <c r="I276" s="223"/>
      <c r="J276" s="218"/>
      <c r="K276" s="218"/>
      <c r="L276" s="224"/>
      <c r="M276" s="225"/>
      <c r="N276" s="226"/>
      <c r="O276" s="226"/>
      <c r="P276" s="226"/>
      <c r="Q276" s="226"/>
      <c r="R276" s="226"/>
      <c r="S276" s="226"/>
      <c r="T276" s="227"/>
      <c r="AT276" s="228" t="s">
        <v>143</v>
      </c>
      <c r="AU276" s="228" t="s">
        <v>84</v>
      </c>
      <c r="AV276" s="13" t="s">
        <v>141</v>
      </c>
      <c r="AW276" s="13" t="s">
        <v>39</v>
      </c>
      <c r="AX276" s="13" t="s">
        <v>23</v>
      </c>
      <c r="AY276" s="228" t="s">
        <v>134</v>
      </c>
    </row>
    <row r="277" spans="2:65" s="1" customFormat="1" ht="40.15" customHeight="1">
      <c r="B277" s="35"/>
      <c r="C277" s="182" t="s">
        <v>311</v>
      </c>
      <c r="D277" s="182" t="s">
        <v>136</v>
      </c>
      <c r="E277" s="183" t="s">
        <v>312</v>
      </c>
      <c r="F277" s="184" t="s">
        <v>313</v>
      </c>
      <c r="G277" s="185" t="s">
        <v>214</v>
      </c>
      <c r="H277" s="186">
        <v>2154.625</v>
      </c>
      <c r="I277" s="187"/>
      <c r="J277" s="188">
        <f>ROUND(I277*H277,2)</f>
        <v>0</v>
      </c>
      <c r="K277" s="184" t="s">
        <v>140</v>
      </c>
      <c r="L277" s="55"/>
      <c r="M277" s="189" t="s">
        <v>32</v>
      </c>
      <c r="N277" s="190" t="s">
        <v>47</v>
      </c>
      <c r="O277" s="36"/>
      <c r="P277" s="191">
        <f>O277*H277</f>
        <v>0</v>
      </c>
      <c r="Q277" s="191">
        <v>0</v>
      </c>
      <c r="R277" s="191">
        <f>Q277*H277</f>
        <v>0</v>
      </c>
      <c r="S277" s="191">
        <v>0</v>
      </c>
      <c r="T277" s="192">
        <f>S277*H277</f>
        <v>0</v>
      </c>
      <c r="AR277" s="18" t="s">
        <v>141</v>
      </c>
      <c r="AT277" s="18" t="s">
        <v>136</v>
      </c>
      <c r="AU277" s="18" t="s">
        <v>84</v>
      </c>
      <c r="AY277" s="18" t="s">
        <v>134</v>
      </c>
      <c r="BE277" s="193">
        <f>IF(N277="základní",J277,0)</f>
        <v>0</v>
      </c>
      <c r="BF277" s="193">
        <f>IF(N277="snížená",J277,0)</f>
        <v>0</v>
      </c>
      <c r="BG277" s="193">
        <f>IF(N277="zákl. přenesená",J277,0)</f>
        <v>0</v>
      </c>
      <c r="BH277" s="193">
        <f>IF(N277="sníž. přenesená",J277,0)</f>
        <v>0</v>
      </c>
      <c r="BI277" s="193">
        <f>IF(N277="nulová",J277,0)</f>
        <v>0</v>
      </c>
      <c r="BJ277" s="18" t="s">
        <v>23</v>
      </c>
      <c r="BK277" s="193">
        <f>ROUND(I277*H277,2)</f>
        <v>0</v>
      </c>
      <c r="BL277" s="18" t="s">
        <v>141</v>
      </c>
      <c r="BM277" s="18" t="s">
        <v>314</v>
      </c>
    </row>
    <row r="278" spans="2:65" s="11" customFormat="1">
      <c r="B278" s="194"/>
      <c r="C278" s="195"/>
      <c r="D278" s="196" t="s">
        <v>143</v>
      </c>
      <c r="E278" s="197" t="s">
        <v>32</v>
      </c>
      <c r="F278" s="198" t="s">
        <v>315</v>
      </c>
      <c r="G278" s="195"/>
      <c r="H278" s="199" t="s">
        <v>32</v>
      </c>
      <c r="I278" s="200"/>
      <c r="J278" s="195"/>
      <c r="K278" s="195"/>
      <c r="L278" s="201"/>
      <c r="M278" s="202"/>
      <c r="N278" s="203"/>
      <c r="O278" s="203"/>
      <c r="P278" s="203"/>
      <c r="Q278" s="203"/>
      <c r="R278" s="203"/>
      <c r="S278" s="203"/>
      <c r="T278" s="204"/>
      <c r="AT278" s="205" t="s">
        <v>143</v>
      </c>
      <c r="AU278" s="205" t="s">
        <v>84</v>
      </c>
      <c r="AV278" s="11" t="s">
        <v>23</v>
      </c>
      <c r="AW278" s="11" t="s">
        <v>39</v>
      </c>
      <c r="AX278" s="11" t="s">
        <v>76</v>
      </c>
      <c r="AY278" s="205" t="s">
        <v>134</v>
      </c>
    </row>
    <row r="279" spans="2:65" s="11" customFormat="1">
      <c r="B279" s="194"/>
      <c r="C279" s="195"/>
      <c r="D279" s="196" t="s">
        <v>143</v>
      </c>
      <c r="E279" s="197" t="s">
        <v>32</v>
      </c>
      <c r="F279" s="198" t="s">
        <v>316</v>
      </c>
      <c r="G279" s="195"/>
      <c r="H279" s="199" t="s">
        <v>32</v>
      </c>
      <c r="I279" s="200"/>
      <c r="J279" s="195"/>
      <c r="K279" s="195"/>
      <c r="L279" s="201"/>
      <c r="M279" s="202"/>
      <c r="N279" s="203"/>
      <c r="O279" s="203"/>
      <c r="P279" s="203"/>
      <c r="Q279" s="203"/>
      <c r="R279" s="203"/>
      <c r="S279" s="203"/>
      <c r="T279" s="204"/>
      <c r="AT279" s="205" t="s">
        <v>143</v>
      </c>
      <c r="AU279" s="205" t="s">
        <v>84</v>
      </c>
      <c r="AV279" s="11" t="s">
        <v>23</v>
      </c>
      <c r="AW279" s="11" t="s">
        <v>39</v>
      </c>
      <c r="AX279" s="11" t="s">
        <v>76</v>
      </c>
      <c r="AY279" s="205" t="s">
        <v>134</v>
      </c>
    </row>
    <row r="280" spans="2:65" s="12" customFormat="1">
      <c r="B280" s="206"/>
      <c r="C280" s="207"/>
      <c r="D280" s="196" t="s">
        <v>143</v>
      </c>
      <c r="E280" s="208" t="s">
        <v>32</v>
      </c>
      <c r="F280" s="209" t="s">
        <v>317</v>
      </c>
      <c r="G280" s="207"/>
      <c r="H280" s="210">
        <v>737.976</v>
      </c>
      <c r="I280" s="211"/>
      <c r="J280" s="207"/>
      <c r="K280" s="207"/>
      <c r="L280" s="212"/>
      <c r="M280" s="213"/>
      <c r="N280" s="214"/>
      <c r="O280" s="214"/>
      <c r="P280" s="214"/>
      <c r="Q280" s="214"/>
      <c r="R280" s="214"/>
      <c r="S280" s="214"/>
      <c r="T280" s="215"/>
      <c r="AT280" s="216" t="s">
        <v>143</v>
      </c>
      <c r="AU280" s="216" t="s">
        <v>84</v>
      </c>
      <c r="AV280" s="12" t="s">
        <v>84</v>
      </c>
      <c r="AW280" s="12" t="s">
        <v>39</v>
      </c>
      <c r="AX280" s="12" t="s">
        <v>76</v>
      </c>
      <c r="AY280" s="216" t="s">
        <v>134</v>
      </c>
    </row>
    <row r="281" spans="2:65" s="12" customFormat="1">
      <c r="B281" s="206"/>
      <c r="C281" s="207"/>
      <c r="D281" s="196" t="s">
        <v>143</v>
      </c>
      <c r="E281" s="208" t="s">
        <v>32</v>
      </c>
      <c r="F281" s="209" t="s">
        <v>318</v>
      </c>
      <c r="G281" s="207"/>
      <c r="H281" s="210">
        <v>145.471</v>
      </c>
      <c r="I281" s="211"/>
      <c r="J281" s="207"/>
      <c r="K281" s="207"/>
      <c r="L281" s="212"/>
      <c r="M281" s="213"/>
      <c r="N281" s="214"/>
      <c r="O281" s="214"/>
      <c r="P281" s="214"/>
      <c r="Q281" s="214"/>
      <c r="R281" s="214"/>
      <c r="S281" s="214"/>
      <c r="T281" s="215"/>
      <c r="AT281" s="216" t="s">
        <v>143</v>
      </c>
      <c r="AU281" s="216" t="s">
        <v>84</v>
      </c>
      <c r="AV281" s="12" t="s">
        <v>84</v>
      </c>
      <c r="AW281" s="12" t="s">
        <v>39</v>
      </c>
      <c r="AX281" s="12" t="s">
        <v>76</v>
      </c>
      <c r="AY281" s="216" t="s">
        <v>134</v>
      </c>
    </row>
    <row r="282" spans="2:65" s="12" customFormat="1">
      <c r="B282" s="206"/>
      <c r="C282" s="207"/>
      <c r="D282" s="196" t="s">
        <v>143</v>
      </c>
      <c r="E282" s="208" t="s">
        <v>32</v>
      </c>
      <c r="F282" s="209" t="s">
        <v>319</v>
      </c>
      <c r="G282" s="207"/>
      <c r="H282" s="210">
        <v>509.49200000000002</v>
      </c>
      <c r="I282" s="211"/>
      <c r="J282" s="207"/>
      <c r="K282" s="207"/>
      <c r="L282" s="212"/>
      <c r="M282" s="213"/>
      <c r="N282" s="214"/>
      <c r="O282" s="214"/>
      <c r="P282" s="214"/>
      <c r="Q282" s="214"/>
      <c r="R282" s="214"/>
      <c r="S282" s="214"/>
      <c r="T282" s="215"/>
      <c r="AT282" s="216" t="s">
        <v>143</v>
      </c>
      <c r="AU282" s="216" t="s">
        <v>84</v>
      </c>
      <c r="AV282" s="12" t="s">
        <v>84</v>
      </c>
      <c r="AW282" s="12" t="s">
        <v>39</v>
      </c>
      <c r="AX282" s="12" t="s">
        <v>76</v>
      </c>
      <c r="AY282" s="216" t="s">
        <v>134</v>
      </c>
    </row>
    <row r="283" spans="2:65" s="12" customFormat="1">
      <c r="B283" s="206"/>
      <c r="C283" s="207"/>
      <c r="D283" s="196" t="s">
        <v>143</v>
      </c>
      <c r="E283" s="208" t="s">
        <v>32</v>
      </c>
      <c r="F283" s="209" t="s">
        <v>320</v>
      </c>
      <c r="G283" s="207"/>
      <c r="H283" s="210">
        <v>174.684</v>
      </c>
      <c r="I283" s="211"/>
      <c r="J283" s="207"/>
      <c r="K283" s="207"/>
      <c r="L283" s="212"/>
      <c r="M283" s="213"/>
      <c r="N283" s="214"/>
      <c r="O283" s="214"/>
      <c r="P283" s="214"/>
      <c r="Q283" s="214"/>
      <c r="R283" s="214"/>
      <c r="S283" s="214"/>
      <c r="T283" s="215"/>
      <c r="AT283" s="216" t="s">
        <v>143</v>
      </c>
      <c r="AU283" s="216" t="s">
        <v>84</v>
      </c>
      <c r="AV283" s="12" t="s">
        <v>84</v>
      </c>
      <c r="AW283" s="12" t="s">
        <v>39</v>
      </c>
      <c r="AX283" s="12" t="s">
        <v>76</v>
      </c>
      <c r="AY283" s="216" t="s">
        <v>134</v>
      </c>
    </row>
    <row r="284" spans="2:65" s="12" customFormat="1">
      <c r="B284" s="206"/>
      <c r="C284" s="207"/>
      <c r="D284" s="196" t="s">
        <v>143</v>
      </c>
      <c r="E284" s="208" t="s">
        <v>32</v>
      </c>
      <c r="F284" s="209" t="s">
        <v>321</v>
      </c>
      <c r="G284" s="207"/>
      <c r="H284" s="210">
        <v>383.45800000000003</v>
      </c>
      <c r="I284" s="211"/>
      <c r="J284" s="207"/>
      <c r="K284" s="207"/>
      <c r="L284" s="212"/>
      <c r="M284" s="213"/>
      <c r="N284" s="214"/>
      <c r="O284" s="214"/>
      <c r="P284" s="214"/>
      <c r="Q284" s="214"/>
      <c r="R284" s="214"/>
      <c r="S284" s="214"/>
      <c r="T284" s="215"/>
      <c r="AT284" s="216" t="s">
        <v>143</v>
      </c>
      <c r="AU284" s="216" t="s">
        <v>84</v>
      </c>
      <c r="AV284" s="12" t="s">
        <v>84</v>
      </c>
      <c r="AW284" s="12" t="s">
        <v>39</v>
      </c>
      <c r="AX284" s="12" t="s">
        <v>76</v>
      </c>
      <c r="AY284" s="216" t="s">
        <v>134</v>
      </c>
    </row>
    <row r="285" spans="2:65" s="12" customFormat="1">
      <c r="B285" s="206"/>
      <c r="C285" s="207"/>
      <c r="D285" s="196" t="s">
        <v>143</v>
      </c>
      <c r="E285" s="208" t="s">
        <v>32</v>
      </c>
      <c r="F285" s="209" t="s">
        <v>322</v>
      </c>
      <c r="G285" s="207"/>
      <c r="H285" s="210">
        <v>160.97399999999999</v>
      </c>
      <c r="I285" s="211"/>
      <c r="J285" s="207"/>
      <c r="K285" s="207"/>
      <c r="L285" s="212"/>
      <c r="M285" s="213"/>
      <c r="N285" s="214"/>
      <c r="O285" s="214"/>
      <c r="P285" s="214"/>
      <c r="Q285" s="214"/>
      <c r="R285" s="214"/>
      <c r="S285" s="214"/>
      <c r="T285" s="215"/>
      <c r="AT285" s="216" t="s">
        <v>143</v>
      </c>
      <c r="AU285" s="216" t="s">
        <v>84</v>
      </c>
      <c r="AV285" s="12" t="s">
        <v>84</v>
      </c>
      <c r="AW285" s="12" t="s">
        <v>39</v>
      </c>
      <c r="AX285" s="12" t="s">
        <v>76</v>
      </c>
      <c r="AY285" s="216" t="s">
        <v>134</v>
      </c>
    </row>
    <row r="286" spans="2:65" s="12" customFormat="1">
      <c r="B286" s="206"/>
      <c r="C286" s="207"/>
      <c r="D286" s="196" t="s">
        <v>143</v>
      </c>
      <c r="E286" s="208" t="s">
        <v>32</v>
      </c>
      <c r="F286" s="209" t="s">
        <v>323</v>
      </c>
      <c r="G286" s="207"/>
      <c r="H286" s="210">
        <v>42.57</v>
      </c>
      <c r="I286" s="211"/>
      <c r="J286" s="207"/>
      <c r="K286" s="207"/>
      <c r="L286" s="212"/>
      <c r="M286" s="213"/>
      <c r="N286" s="214"/>
      <c r="O286" s="214"/>
      <c r="P286" s="214"/>
      <c r="Q286" s="214"/>
      <c r="R286" s="214"/>
      <c r="S286" s="214"/>
      <c r="T286" s="215"/>
      <c r="AT286" s="216" t="s">
        <v>143</v>
      </c>
      <c r="AU286" s="216" t="s">
        <v>84</v>
      </c>
      <c r="AV286" s="12" t="s">
        <v>84</v>
      </c>
      <c r="AW286" s="12" t="s">
        <v>39</v>
      </c>
      <c r="AX286" s="12" t="s">
        <v>76</v>
      </c>
      <c r="AY286" s="216" t="s">
        <v>134</v>
      </c>
    </row>
    <row r="287" spans="2:65" s="13" customFormat="1">
      <c r="B287" s="217"/>
      <c r="C287" s="218"/>
      <c r="D287" s="219" t="s">
        <v>143</v>
      </c>
      <c r="E287" s="220" t="s">
        <v>32</v>
      </c>
      <c r="F287" s="221" t="s">
        <v>150</v>
      </c>
      <c r="G287" s="218"/>
      <c r="H287" s="222">
        <v>2154.625</v>
      </c>
      <c r="I287" s="223"/>
      <c r="J287" s="218"/>
      <c r="K287" s="218"/>
      <c r="L287" s="224"/>
      <c r="M287" s="225"/>
      <c r="N287" s="226"/>
      <c r="O287" s="226"/>
      <c r="P287" s="226"/>
      <c r="Q287" s="226"/>
      <c r="R287" s="226"/>
      <c r="S287" s="226"/>
      <c r="T287" s="227"/>
      <c r="AT287" s="228" t="s">
        <v>143</v>
      </c>
      <c r="AU287" s="228" t="s">
        <v>84</v>
      </c>
      <c r="AV287" s="13" t="s">
        <v>141</v>
      </c>
      <c r="AW287" s="13" t="s">
        <v>39</v>
      </c>
      <c r="AX287" s="13" t="s">
        <v>23</v>
      </c>
      <c r="AY287" s="228" t="s">
        <v>134</v>
      </c>
    </row>
    <row r="288" spans="2:65" s="1" customFormat="1" ht="28.9" customHeight="1">
      <c r="B288" s="35"/>
      <c r="C288" s="182" t="s">
        <v>324</v>
      </c>
      <c r="D288" s="182" t="s">
        <v>136</v>
      </c>
      <c r="E288" s="183" t="s">
        <v>325</v>
      </c>
      <c r="F288" s="184" t="s">
        <v>326</v>
      </c>
      <c r="G288" s="185" t="s">
        <v>214</v>
      </c>
      <c r="H288" s="186">
        <v>2532.998</v>
      </c>
      <c r="I288" s="187"/>
      <c r="J288" s="188">
        <f>ROUND(I288*H288,2)</f>
        <v>0</v>
      </c>
      <c r="K288" s="184" t="s">
        <v>140</v>
      </c>
      <c r="L288" s="55"/>
      <c r="M288" s="189" t="s">
        <v>32</v>
      </c>
      <c r="N288" s="190" t="s">
        <v>47</v>
      </c>
      <c r="O288" s="36"/>
      <c r="P288" s="191">
        <f>O288*H288</f>
        <v>0</v>
      </c>
      <c r="Q288" s="191">
        <v>0</v>
      </c>
      <c r="R288" s="191">
        <f>Q288*H288</f>
        <v>0</v>
      </c>
      <c r="S288" s="191">
        <v>0</v>
      </c>
      <c r="T288" s="192">
        <f>S288*H288</f>
        <v>0</v>
      </c>
      <c r="AR288" s="18" t="s">
        <v>141</v>
      </c>
      <c r="AT288" s="18" t="s">
        <v>136</v>
      </c>
      <c r="AU288" s="18" t="s">
        <v>84</v>
      </c>
      <c r="AY288" s="18" t="s">
        <v>134</v>
      </c>
      <c r="BE288" s="193">
        <f>IF(N288="základní",J288,0)</f>
        <v>0</v>
      </c>
      <c r="BF288" s="193">
        <f>IF(N288="snížená",J288,0)</f>
        <v>0</v>
      </c>
      <c r="BG288" s="193">
        <f>IF(N288="zákl. přenesená",J288,0)</f>
        <v>0</v>
      </c>
      <c r="BH288" s="193">
        <f>IF(N288="sníž. přenesená",J288,0)</f>
        <v>0</v>
      </c>
      <c r="BI288" s="193">
        <f>IF(N288="nulová",J288,0)</f>
        <v>0</v>
      </c>
      <c r="BJ288" s="18" t="s">
        <v>23</v>
      </c>
      <c r="BK288" s="193">
        <f>ROUND(I288*H288,2)</f>
        <v>0</v>
      </c>
      <c r="BL288" s="18" t="s">
        <v>141</v>
      </c>
      <c r="BM288" s="18" t="s">
        <v>327</v>
      </c>
    </row>
    <row r="289" spans="2:51" s="11" customFormat="1">
      <c r="B289" s="194"/>
      <c r="C289" s="195"/>
      <c r="D289" s="196" t="s">
        <v>143</v>
      </c>
      <c r="E289" s="197" t="s">
        <v>32</v>
      </c>
      <c r="F289" s="198" t="s">
        <v>296</v>
      </c>
      <c r="G289" s="195"/>
      <c r="H289" s="199" t="s">
        <v>32</v>
      </c>
      <c r="I289" s="200"/>
      <c r="J289" s="195"/>
      <c r="K289" s="195"/>
      <c r="L289" s="201"/>
      <c r="M289" s="202"/>
      <c r="N289" s="203"/>
      <c r="O289" s="203"/>
      <c r="P289" s="203"/>
      <c r="Q289" s="203"/>
      <c r="R289" s="203"/>
      <c r="S289" s="203"/>
      <c r="T289" s="204"/>
      <c r="AT289" s="205" t="s">
        <v>143</v>
      </c>
      <c r="AU289" s="205" t="s">
        <v>84</v>
      </c>
      <c r="AV289" s="11" t="s">
        <v>23</v>
      </c>
      <c r="AW289" s="11" t="s">
        <v>39</v>
      </c>
      <c r="AX289" s="11" t="s">
        <v>76</v>
      </c>
      <c r="AY289" s="205" t="s">
        <v>134</v>
      </c>
    </row>
    <row r="290" spans="2:51" s="11" customFormat="1">
      <c r="B290" s="194"/>
      <c r="C290" s="195"/>
      <c r="D290" s="196" t="s">
        <v>143</v>
      </c>
      <c r="E290" s="197" t="s">
        <v>32</v>
      </c>
      <c r="F290" s="198" t="s">
        <v>297</v>
      </c>
      <c r="G290" s="195"/>
      <c r="H290" s="199" t="s">
        <v>32</v>
      </c>
      <c r="I290" s="200"/>
      <c r="J290" s="195"/>
      <c r="K290" s="195"/>
      <c r="L290" s="201"/>
      <c r="M290" s="202"/>
      <c r="N290" s="203"/>
      <c r="O290" s="203"/>
      <c r="P290" s="203"/>
      <c r="Q290" s="203"/>
      <c r="R290" s="203"/>
      <c r="S290" s="203"/>
      <c r="T290" s="204"/>
      <c r="AT290" s="205" t="s">
        <v>143</v>
      </c>
      <c r="AU290" s="205" t="s">
        <v>84</v>
      </c>
      <c r="AV290" s="11" t="s">
        <v>23</v>
      </c>
      <c r="AW290" s="11" t="s">
        <v>39</v>
      </c>
      <c r="AX290" s="11" t="s">
        <v>76</v>
      </c>
      <c r="AY290" s="205" t="s">
        <v>134</v>
      </c>
    </row>
    <row r="291" spans="2:51" s="12" customFormat="1">
      <c r="B291" s="206"/>
      <c r="C291" s="207"/>
      <c r="D291" s="196" t="s">
        <v>143</v>
      </c>
      <c r="E291" s="208" t="s">
        <v>32</v>
      </c>
      <c r="F291" s="209" t="s">
        <v>328</v>
      </c>
      <c r="G291" s="207"/>
      <c r="H291" s="210">
        <v>182.625</v>
      </c>
      <c r="I291" s="211"/>
      <c r="J291" s="207"/>
      <c r="K291" s="207"/>
      <c r="L291" s="212"/>
      <c r="M291" s="213"/>
      <c r="N291" s="214"/>
      <c r="O291" s="214"/>
      <c r="P291" s="214"/>
      <c r="Q291" s="214"/>
      <c r="R291" s="214"/>
      <c r="S291" s="214"/>
      <c r="T291" s="215"/>
      <c r="AT291" s="216" t="s">
        <v>143</v>
      </c>
      <c r="AU291" s="216" t="s">
        <v>84</v>
      </c>
      <c r="AV291" s="12" t="s">
        <v>84</v>
      </c>
      <c r="AW291" s="12" t="s">
        <v>39</v>
      </c>
      <c r="AX291" s="12" t="s">
        <v>76</v>
      </c>
      <c r="AY291" s="216" t="s">
        <v>134</v>
      </c>
    </row>
    <row r="292" spans="2:51" s="12" customFormat="1">
      <c r="B292" s="206"/>
      <c r="C292" s="207"/>
      <c r="D292" s="196" t="s">
        <v>143</v>
      </c>
      <c r="E292" s="208" t="s">
        <v>32</v>
      </c>
      <c r="F292" s="209" t="s">
        <v>329</v>
      </c>
      <c r="G292" s="207"/>
      <c r="H292" s="210">
        <v>34.411999999999999</v>
      </c>
      <c r="I292" s="211"/>
      <c r="J292" s="207"/>
      <c r="K292" s="207"/>
      <c r="L292" s="212"/>
      <c r="M292" s="213"/>
      <c r="N292" s="214"/>
      <c r="O292" s="214"/>
      <c r="P292" s="214"/>
      <c r="Q292" s="214"/>
      <c r="R292" s="214"/>
      <c r="S292" s="214"/>
      <c r="T292" s="215"/>
      <c r="AT292" s="216" t="s">
        <v>143</v>
      </c>
      <c r="AU292" s="216" t="s">
        <v>84</v>
      </c>
      <c r="AV292" s="12" t="s">
        <v>84</v>
      </c>
      <c r="AW292" s="12" t="s">
        <v>39</v>
      </c>
      <c r="AX292" s="12" t="s">
        <v>76</v>
      </c>
      <c r="AY292" s="216" t="s">
        <v>134</v>
      </c>
    </row>
    <row r="293" spans="2:51" s="12" customFormat="1">
      <c r="B293" s="206"/>
      <c r="C293" s="207"/>
      <c r="D293" s="196" t="s">
        <v>143</v>
      </c>
      <c r="E293" s="208" t="s">
        <v>32</v>
      </c>
      <c r="F293" s="209" t="s">
        <v>330</v>
      </c>
      <c r="G293" s="207"/>
      <c r="H293" s="210">
        <v>129.78399999999999</v>
      </c>
      <c r="I293" s="211"/>
      <c r="J293" s="207"/>
      <c r="K293" s="207"/>
      <c r="L293" s="212"/>
      <c r="M293" s="213"/>
      <c r="N293" s="214"/>
      <c r="O293" s="214"/>
      <c r="P293" s="214"/>
      <c r="Q293" s="214"/>
      <c r="R293" s="214"/>
      <c r="S293" s="214"/>
      <c r="T293" s="215"/>
      <c r="AT293" s="216" t="s">
        <v>143</v>
      </c>
      <c r="AU293" s="216" t="s">
        <v>84</v>
      </c>
      <c r="AV293" s="12" t="s">
        <v>84</v>
      </c>
      <c r="AW293" s="12" t="s">
        <v>39</v>
      </c>
      <c r="AX293" s="12" t="s">
        <v>76</v>
      </c>
      <c r="AY293" s="216" t="s">
        <v>134</v>
      </c>
    </row>
    <row r="294" spans="2:51" s="12" customFormat="1">
      <c r="B294" s="206"/>
      <c r="C294" s="207"/>
      <c r="D294" s="196" t="s">
        <v>143</v>
      </c>
      <c r="E294" s="208" t="s">
        <v>32</v>
      </c>
      <c r="F294" s="209" t="s">
        <v>331</v>
      </c>
      <c r="G294" s="207"/>
      <c r="H294" s="210">
        <v>45.212000000000003</v>
      </c>
      <c r="I294" s="211"/>
      <c r="J294" s="207"/>
      <c r="K294" s="207"/>
      <c r="L294" s="212"/>
      <c r="M294" s="213"/>
      <c r="N294" s="214"/>
      <c r="O294" s="214"/>
      <c r="P294" s="214"/>
      <c r="Q294" s="214"/>
      <c r="R294" s="214"/>
      <c r="S294" s="214"/>
      <c r="T294" s="215"/>
      <c r="AT294" s="216" t="s">
        <v>143</v>
      </c>
      <c r="AU294" s="216" t="s">
        <v>84</v>
      </c>
      <c r="AV294" s="12" t="s">
        <v>84</v>
      </c>
      <c r="AW294" s="12" t="s">
        <v>39</v>
      </c>
      <c r="AX294" s="12" t="s">
        <v>76</v>
      </c>
      <c r="AY294" s="216" t="s">
        <v>134</v>
      </c>
    </row>
    <row r="295" spans="2:51" s="12" customFormat="1">
      <c r="B295" s="206"/>
      <c r="C295" s="207"/>
      <c r="D295" s="196" t="s">
        <v>143</v>
      </c>
      <c r="E295" s="208" t="s">
        <v>32</v>
      </c>
      <c r="F295" s="209" t="s">
        <v>332</v>
      </c>
      <c r="G295" s="207"/>
      <c r="H295" s="210">
        <v>87.674999999999997</v>
      </c>
      <c r="I295" s="211"/>
      <c r="J295" s="207"/>
      <c r="K295" s="207"/>
      <c r="L295" s="212"/>
      <c r="M295" s="213"/>
      <c r="N295" s="214"/>
      <c r="O295" s="214"/>
      <c r="P295" s="214"/>
      <c r="Q295" s="214"/>
      <c r="R295" s="214"/>
      <c r="S295" s="214"/>
      <c r="T295" s="215"/>
      <c r="AT295" s="216" t="s">
        <v>143</v>
      </c>
      <c r="AU295" s="216" t="s">
        <v>84</v>
      </c>
      <c r="AV295" s="12" t="s">
        <v>84</v>
      </c>
      <c r="AW295" s="12" t="s">
        <v>39</v>
      </c>
      <c r="AX295" s="12" t="s">
        <v>76</v>
      </c>
      <c r="AY295" s="216" t="s">
        <v>134</v>
      </c>
    </row>
    <row r="296" spans="2:51" s="12" customFormat="1">
      <c r="B296" s="206"/>
      <c r="C296" s="207"/>
      <c r="D296" s="196" t="s">
        <v>143</v>
      </c>
      <c r="E296" s="208" t="s">
        <v>32</v>
      </c>
      <c r="F296" s="209" t="s">
        <v>333</v>
      </c>
      <c r="G296" s="207"/>
      <c r="H296" s="210">
        <v>50.262999999999998</v>
      </c>
      <c r="I296" s="211"/>
      <c r="J296" s="207"/>
      <c r="K296" s="207"/>
      <c r="L296" s="212"/>
      <c r="M296" s="213"/>
      <c r="N296" s="214"/>
      <c r="O296" s="214"/>
      <c r="P296" s="214"/>
      <c r="Q296" s="214"/>
      <c r="R296" s="214"/>
      <c r="S296" s="214"/>
      <c r="T296" s="215"/>
      <c r="AT296" s="216" t="s">
        <v>143</v>
      </c>
      <c r="AU296" s="216" t="s">
        <v>84</v>
      </c>
      <c r="AV296" s="12" t="s">
        <v>84</v>
      </c>
      <c r="AW296" s="12" t="s">
        <v>39</v>
      </c>
      <c r="AX296" s="12" t="s">
        <v>76</v>
      </c>
      <c r="AY296" s="216" t="s">
        <v>134</v>
      </c>
    </row>
    <row r="297" spans="2:51" s="14" customFormat="1">
      <c r="B297" s="232"/>
      <c r="C297" s="233"/>
      <c r="D297" s="196" t="s">
        <v>143</v>
      </c>
      <c r="E297" s="234" t="s">
        <v>32</v>
      </c>
      <c r="F297" s="235" t="s">
        <v>218</v>
      </c>
      <c r="G297" s="233"/>
      <c r="H297" s="236">
        <v>529.971</v>
      </c>
      <c r="I297" s="237"/>
      <c r="J297" s="233"/>
      <c r="K297" s="233"/>
      <c r="L297" s="238"/>
      <c r="M297" s="239"/>
      <c r="N297" s="240"/>
      <c r="O297" s="240"/>
      <c r="P297" s="240"/>
      <c r="Q297" s="240"/>
      <c r="R297" s="240"/>
      <c r="S297" s="240"/>
      <c r="T297" s="241"/>
      <c r="AT297" s="242" t="s">
        <v>143</v>
      </c>
      <c r="AU297" s="242" t="s">
        <v>84</v>
      </c>
      <c r="AV297" s="14" t="s">
        <v>159</v>
      </c>
      <c r="AW297" s="14" t="s">
        <v>39</v>
      </c>
      <c r="AX297" s="14" t="s">
        <v>76</v>
      </c>
      <c r="AY297" s="242" t="s">
        <v>134</v>
      </c>
    </row>
    <row r="298" spans="2:51" s="11" customFormat="1">
      <c r="B298" s="194"/>
      <c r="C298" s="195"/>
      <c r="D298" s="196" t="s">
        <v>143</v>
      </c>
      <c r="E298" s="197" t="s">
        <v>32</v>
      </c>
      <c r="F298" s="198" t="s">
        <v>334</v>
      </c>
      <c r="G298" s="195"/>
      <c r="H298" s="199" t="s">
        <v>32</v>
      </c>
      <c r="I298" s="200"/>
      <c r="J298" s="195"/>
      <c r="K298" s="195"/>
      <c r="L298" s="201"/>
      <c r="M298" s="202"/>
      <c r="N298" s="203"/>
      <c r="O298" s="203"/>
      <c r="P298" s="203"/>
      <c r="Q298" s="203"/>
      <c r="R298" s="203"/>
      <c r="S298" s="203"/>
      <c r="T298" s="204"/>
      <c r="AT298" s="205" t="s">
        <v>143</v>
      </c>
      <c r="AU298" s="205" t="s">
        <v>84</v>
      </c>
      <c r="AV298" s="11" t="s">
        <v>23</v>
      </c>
      <c r="AW298" s="11" t="s">
        <v>39</v>
      </c>
      <c r="AX298" s="11" t="s">
        <v>76</v>
      </c>
      <c r="AY298" s="205" t="s">
        <v>134</v>
      </c>
    </row>
    <row r="299" spans="2:51" s="12" customFormat="1">
      <c r="B299" s="206"/>
      <c r="C299" s="207"/>
      <c r="D299" s="196" t="s">
        <v>143</v>
      </c>
      <c r="E299" s="208" t="s">
        <v>32</v>
      </c>
      <c r="F299" s="209" t="s">
        <v>305</v>
      </c>
      <c r="G299" s="207"/>
      <c r="H299" s="210">
        <v>711.13800000000003</v>
      </c>
      <c r="I299" s="211"/>
      <c r="J299" s="207"/>
      <c r="K299" s="207"/>
      <c r="L299" s="212"/>
      <c r="M299" s="213"/>
      <c r="N299" s="214"/>
      <c r="O299" s="214"/>
      <c r="P299" s="214"/>
      <c r="Q299" s="214"/>
      <c r="R299" s="214"/>
      <c r="S299" s="214"/>
      <c r="T299" s="215"/>
      <c r="AT299" s="216" t="s">
        <v>143</v>
      </c>
      <c r="AU299" s="216" t="s">
        <v>84</v>
      </c>
      <c r="AV299" s="12" t="s">
        <v>84</v>
      </c>
      <c r="AW299" s="12" t="s">
        <v>39</v>
      </c>
      <c r="AX299" s="12" t="s">
        <v>76</v>
      </c>
      <c r="AY299" s="216" t="s">
        <v>134</v>
      </c>
    </row>
    <row r="300" spans="2:51" s="12" customFormat="1">
      <c r="B300" s="206"/>
      <c r="C300" s="207"/>
      <c r="D300" s="196" t="s">
        <v>143</v>
      </c>
      <c r="E300" s="208" t="s">
        <v>32</v>
      </c>
      <c r="F300" s="209" t="s">
        <v>306</v>
      </c>
      <c r="G300" s="207"/>
      <c r="H300" s="210">
        <v>139.86199999999999</v>
      </c>
      <c r="I300" s="211"/>
      <c r="J300" s="207"/>
      <c r="K300" s="207"/>
      <c r="L300" s="212"/>
      <c r="M300" s="213"/>
      <c r="N300" s="214"/>
      <c r="O300" s="214"/>
      <c r="P300" s="214"/>
      <c r="Q300" s="214"/>
      <c r="R300" s="214"/>
      <c r="S300" s="214"/>
      <c r="T300" s="215"/>
      <c r="AT300" s="216" t="s">
        <v>143</v>
      </c>
      <c r="AU300" s="216" t="s">
        <v>84</v>
      </c>
      <c r="AV300" s="12" t="s">
        <v>84</v>
      </c>
      <c r="AW300" s="12" t="s">
        <v>39</v>
      </c>
      <c r="AX300" s="12" t="s">
        <v>76</v>
      </c>
      <c r="AY300" s="216" t="s">
        <v>134</v>
      </c>
    </row>
    <row r="301" spans="2:51" s="12" customFormat="1">
      <c r="B301" s="206"/>
      <c r="C301" s="207"/>
      <c r="D301" s="196" t="s">
        <v>143</v>
      </c>
      <c r="E301" s="208" t="s">
        <v>32</v>
      </c>
      <c r="F301" s="209" t="s">
        <v>307</v>
      </c>
      <c r="G301" s="207"/>
      <c r="H301" s="210">
        <v>491.70699999999999</v>
      </c>
      <c r="I301" s="211"/>
      <c r="J301" s="207"/>
      <c r="K301" s="207"/>
      <c r="L301" s="212"/>
      <c r="M301" s="213"/>
      <c r="N301" s="214"/>
      <c r="O301" s="214"/>
      <c r="P301" s="214"/>
      <c r="Q301" s="214"/>
      <c r="R301" s="214"/>
      <c r="S301" s="214"/>
      <c r="T301" s="215"/>
      <c r="AT301" s="216" t="s">
        <v>143</v>
      </c>
      <c r="AU301" s="216" t="s">
        <v>84</v>
      </c>
      <c r="AV301" s="12" t="s">
        <v>84</v>
      </c>
      <c r="AW301" s="12" t="s">
        <v>39</v>
      </c>
      <c r="AX301" s="12" t="s">
        <v>76</v>
      </c>
      <c r="AY301" s="216" t="s">
        <v>134</v>
      </c>
    </row>
    <row r="302" spans="2:51" s="12" customFormat="1">
      <c r="B302" s="206"/>
      <c r="C302" s="207"/>
      <c r="D302" s="196" t="s">
        <v>143</v>
      </c>
      <c r="E302" s="208" t="s">
        <v>32</v>
      </c>
      <c r="F302" s="209" t="s">
        <v>308</v>
      </c>
      <c r="G302" s="207"/>
      <c r="H302" s="210">
        <v>170.059</v>
      </c>
      <c r="I302" s="211"/>
      <c r="J302" s="207"/>
      <c r="K302" s="207"/>
      <c r="L302" s="212"/>
      <c r="M302" s="213"/>
      <c r="N302" s="214"/>
      <c r="O302" s="214"/>
      <c r="P302" s="214"/>
      <c r="Q302" s="214"/>
      <c r="R302" s="214"/>
      <c r="S302" s="214"/>
      <c r="T302" s="215"/>
      <c r="AT302" s="216" t="s">
        <v>143</v>
      </c>
      <c r="AU302" s="216" t="s">
        <v>84</v>
      </c>
      <c r="AV302" s="12" t="s">
        <v>84</v>
      </c>
      <c r="AW302" s="12" t="s">
        <v>39</v>
      </c>
      <c r="AX302" s="12" t="s">
        <v>76</v>
      </c>
      <c r="AY302" s="216" t="s">
        <v>134</v>
      </c>
    </row>
    <row r="303" spans="2:51" s="12" customFormat="1">
      <c r="B303" s="206"/>
      <c r="C303" s="207"/>
      <c r="D303" s="196" t="s">
        <v>143</v>
      </c>
      <c r="E303" s="208" t="s">
        <v>32</v>
      </c>
      <c r="F303" s="209" t="s">
        <v>309</v>
      </c>
      <c r="G303" s="207"/>
      <c r="H303" s="210">
        <v>370.17399999999998</v>
      </c>
      <c r="I303" s="211"/>
      <c r="J303" s="207"/>
      <c r="K303" s="207"/>
      <c r="L303" s="212"/>
      <c r="M303" s="213"/>
      <c r="N303" s="214"/>
      <c r="O303" s="214"/>
      <c r="P303" s="214"/>
      <c r="Q303" s="214"/>
      <c r="R303" s="214"/>
      <c r="S303" s="214"/>
      <c r="T303" s="215"/>
      <c r="AT303" s="216" t="s">
        <v>143</v>
      </c>
      <c r="AU303" s="216" t="s">
        <v>84</v>
      </c>
      <c r="AV303" s="12" t="s">
        <v>84</v>
      </c>
      <c r="AW303" s="12" t="s">
        <v>39</v>
      </c>
      <c r="AX303" s="12" t="s">
        <v>76</v>
      </c>
      <c r="AY303" s="216" t="s">
        <v>134</v>
      </c>
    </row>
    <row r="304" spans="2:51" s="12" customFormat="1">
      <c r="B304" s="206"/>
      <c r="C304" s="207"/>
      <c r="D304" s="196" t="s">
        <v>143</v>
      </c>
      <c r="E304" s="208" t="s">
        <v>32</v>
      </c>
      <c r="F304" s="209" t="s">
        <v>335</v>
      </c>
      <c r="G304" s="207"/>
      <c r="H304" s="210">
        <v>120.087</v>
      </c>
      <c r="I304" s="211"/>
      <c r="J304" s="207"/>
      <c r="K304" s="207"/>
      <c r="L304" s="212"/>
      <c r="M304" s="213"/>
      <c r="N304" s="214"/>
      <c r="O304" s="214"/>
      <c r="P304" s="214"/>
      <c r="Q304" s="214"/>
      <c r="R304" s="214"/>
      <c r="S304" s="214"/>
      <c r="T304" s="215"/>
      <c r="AT304" s="216" t="s">
        <v>143</v>
      </c>
      <c r="AU304" s="216" t="s">
        <v>84</v>
      </c>
      <c r="AV304" s="12" t="s">
        <v>84</v>
      </c>
      <c r="AW304" s="12" t="s">
        <v>39</v>
      </c>
      <c r="AX304" s="12" t="s">
        <v>76</v>
      </c>
      <c r="AY304" s="216" t="s">
        <v>134</v>
      </c>
    </row>
    <row r="305" spans="2:65" s="14" customFormat="1">
      <c r="B305" s="232"/>
      <c r="C305" s="233"/>
      <c r="D305" s="196" t="s">
        <v>143</v>
      </c>
      <c r="E305" s="234" t="s">
        <v>32</v>
      </c>
      <c r="F305" s="235" t="s">
        <v>218</v>
      </c>
      <c r="G305" s="233"/>
      <c r="H305" s="236">
        <v>2003.027</v>
      </c>
      <c r="I305" s="237"/>
      <c r="J305" s="233"/>
      <c r="K305" s="233"/>
      <c r="L305" s="238"/>
      <c r="M305" s="239"/>
      <c r="N305" s="240"/>
      <c r="O305" s="240"/>
      <c r="P305" s="240"/>
      <c r="Q305" s="240"/>
      <c r="R305" s="240"/>
      <c r="S305" s="240"/>
      <c r="T305" s="241"/>
      <c r="AT305" s="242" t="s">
        <v>143</v>
      </c>
      <c r="AU305" s="242" t="s">
        <v>84</v>
      </c>
      <c r="AV305" s="14" t="s">
        <v>159</v>
      </c>
      <c r="AW305" s="14" t="s">
        <v>39</v>
      </c>
      <c r="AX305" s="14" t="s">
        <v>76</v>
      </c>
      <c r="AY305" s="242" t="s">
        <v>134</v>
      </c>
    </row>
    <row r="306" spans="2:65" s="13" customFormat="1">
      <c r="B306" s="217"/>
      <c r="C306" s="218"/>
      <c r="D306" s="219" t="s">
        <v>143</v>
      </c>
      <c r="E306" s="220" t="s">
        <v>32</v>
      </c>
      <c r="F306" s="221" t="s">
        <v>150</v>
      </c>
      <c r="G306" s="218"/>
      <c r="H306" s="222">
        <v>2532.998</v>
      </c>
      <c r="I306" s="223"/>
      <c r="J306" s="218"/>
      <c r="K306" s="218"/>
      <c r="L306" s="224"/>
      <c r="M306" s="225"/>
      <c r="N306" s="226"/>
      <c r="O306" s="226"/>
      <c r="P306" s="226"/>
      <c r="Q306" s="226"/>
      <c r="R306" s="226"/>
      <c r="S306" s="226"/>
      <c r="T306" s="227"/>
      <c r="AT306" s="228" t="s">
        <v>143</v>
      </c>
      <c r="AU306" s="228" t="s">
        <v>84</v>
      </c>
      <c r="AV306" s="13" t="s">
        <v>141</v>
      </c>
      <c r="AW306" s="13" t="s">
        <v>39</v>
      </c>
      <c r="AX306" s="13" t="s">
        <v>23</v>
      </c>
      <c r="AY306" s="228" t="s">
        <v>134</v>
      </c>
    </row>
    <row r="307" spans="2:65" s="1" customFormat="1" ht="20.45" customHeight="1">
      <c r="B307" s="35"/>
      <c r="C307" s="182" t="s">
        <v>7</v>
      </c>
      <c r="D307" s="182" t="s">
        <v>136</v>
      </c>
      <c r="E307" s="183" t="s">
        <v>336</v>
      </c>
      <c r="F307" s="184" t="s">
        <v>337</v>
      </c>
      <c r="G307" s="185" t="s">
        <v>214</v>
      </c>
      <c r="H307" s="186">
        <v>2154.625</v>
      </c>
      <c r="I307" s="187"/>
      <c r="J307" s="188">
        <f>ROUND(I307*H307,2)</f>
        <v>0</v>
      </c>
      <c r="K307" s="184" t="s">
        <v>140</v>
      </c>
      <c r="L307" s="55"/>
      <c r="M307" s="189" t="s">
        <v>32</v>
      </c>
      <c r="N307" s="190" t="s">
        <v>47</v>
      </c>
      <c r="O307" s="36"/>
      <c r="P307" s="191">
        <f>O307*H307</f>
        <v>0</v>
      </c>
      <c r="Q307" s="191">
        <v>0</v>
      </c>
      <c r="R307" s="191">
        <f>Q307*H307</f>
        <v>0</v>
      </c>
      <c r="S307" s="191">
        <v>0</v>
      </c>
      <c r="T307" s="192">
        <f>S307*H307</f>
        <v>0</v>
      </c>
      <c r="AR307" s="18" t="s">
        <v>141</v>
      </c>
      <c r="AT307" s="18" t="s">
        <v>136</v>
      </c>
      <c r="AU307" s="18" t="s">
        <v>84</v>
      </c>
      <c r="AY307" s="18" t="s">
        <v>134</v>
      </c>
      <c r="BE307" s="193">
        <f>IF(N307="základní",J307,0)</f>
        <v>0</v>
      </c>
      <c r="BF307" s="193">
        <f>IF(N307="snížená",J307,0)</f>
        <v>0</v>
      </c>
      <c r="BG307" s="193">
        <f>IF(N307="zákl. přenesená",J307,0)</f>
        <v>0</v>
      </c>
      <c r="BH307" s="193">
        <f>IF(N307="sníž. přenesená",J307,0)</f>
        <v>0</v>
      </c>
      <c r="BI307" s="193">
        <f>IF(N307="nulová",J307,0)</f>
        <v>0</v>
      </c>
      <c r="BJ307" s="18" t="s">
        <v>23</v>
      </c>
      <c r="BK307" s="193">
        <f>ROUND(I307*H307,2)</f>
        <v>0</v>
      </c>
      <c r="BL307" s="18" t="s">
        <v>141</v>
      </c>
      <c r="BM307" s="18" t="s">
        <v>338</v>
      </c>
    </row>
    <row r="308" spans="2:65" s="12" customFormat="1">
      <c r="B308" s="206"/>
      <c r="C308" s="207"/>
      <c r="D308" s="196" t="s">
        <v>143</v>
      </c>
      <c r="E308" s="208" t="s">
        <v>32</v>
      </c>
      <c r="F308" s="209" t="s">
        <v>339</v>
      </c>
      <c r="G308" s="207"/>
      <c r="H308" s="210">
        <v>1951.0809999999999</v>
      </c>
      <c r="I308" s="211"/>
      <c r="J308" s="207"/>
      <c r="K308" s="207"/>
      <c r="L308" s="212"/>
      <c r="M308" s="213"/>
      <c r="N308" s="214"/>
      <c r="O308" s="214"/>
      <c r="P308" s="214"/>
      <c r="Q308" s="214"/>
      <c r="R308" s="214"/>
      <c r="S308" s="214"/>
      <c r="T308" s="215"/>
      <c r="AT308" s="216" t="s">
        <v>143</v>
      </c>
      <c r="AU308" s="216" t="s">
        <v>84</v>
      </c>
      <c r="AV308" s="12" t="s">
        <v>84</v>
      </c>
      <c r="AW308" s="12" t="s">
        <v>39</v>
      </c>
      <c r="AX308" s="12" t="s">
        <v>76</v>
      </c>
      <c r="AY308" s="216" t="s">
        <v>134</v>
      </c>
    </row>
    <row r="309" spans="2:65" s="12" customFormat="1">
      <c r="B309" s="206"/>
      <c r="C309" s="207"/>
      <c r="D309" s="196" t="s">
        <v>143</v>
      </c>
      <c r="E309" s="208" t="s">
        <v>32</v>
      </c>
      <c r="F309" s="209" t="s">
        <v>340</v>
      </c>
      <c r="G309" s="207"/>
      <c r="H309" s="210">
        <v>203.54400000000001</v>
      </c>
      <c r="I309" s="211"/>
      <c r="J309" s="207"/>
      <c r="K309" s="207"/>
      <c r="L309" s="212"/>
      <c r="M309" s="213"/>
      <c r="N309" s="214"/>
      <c r="O309" s="214"/>
      <c r="P309" s="214"/>
      <c r="Q309" s="214"/>
      <c r="R309" s="214"/>
      <c r="S309" s="214"/>
      <c r="T309" s="215"/>
      <c r="AT309" s="216" t="s">
        <v>143</v>
      </c>
      <c r="AU309" s="216" t="s">
        <v>84</v>
      </c>
      <c r="AV309" s="12" t="s">
        <v>84</v>
      </c>
      <c r="AW309" s="12" t="s">
        <v>39</v>
      </c>
      <c r="AX309" s="12" t="s">
        <v>76</v>
      </c>
      <c r="AY309" s="216" t="s">
        <v>134</v>
      </c>
    </row>
    <row r="310" spans="2:65" s="13" customFormat="1">
      <c r="B310" s="217"/>
      <c r="C310" s="218"/>
      <c r="D310" s="219" t="s">
        <v>143</v>
      </c>
      <c r="E310" s="220" t="s">
        <v>32</v>
      </c>
      <c r="F310" s="221" t="s">
        <v>150</v>
      </c>
      <c r="G310" s="218"/>
      <c r="H310" s="222">
        <v>2154.625</v>
      </c>
      <c r="I310" s="223"/>
      <c r="J310" s="218"/>
      <c r="K310" s="218"/>
      <c r="L310" s="224"/>
      <c r="M310" s="225"/>
      <c r="N310" s="226"/>
      <c r="O310" s="226"/>
      <c r="P310" s="226"/>
      <c r="Q310" s="226"/>
      <c r="R310" s="226"/>
      <c r="S310" s="226"/>
      <c r="T310" s="227"/>
      <c r="AT310" s="228" t="s">
        <v>143</v>
      </c>
      <c r="AU310" s="228" t="s">
        <v>84</v>
      </c>
      <c r="AV310" s="13" t="s">
        <v>141</v>
      </c>
      <c r="AW310" s="13" t="s">
        <v>39</v>
      </c>
      <c r="AX310" s="13" t="s">
        <v>23</v>
      </c>
      <c r="AY310" s="228" t="s">
        <v>134</v>
      </c>
    </row>
    <row r="311" spans="2:65" s="1" customFormat="1" ht="20.45" customHeight="1">
      <c r="B311" s="35"/>
      <c r="C311" s="182" t="s">
        <v>341</v>
      </c>
      <c r="D311" s="182" t="s">
        <v>136</v>
      </c>
      <c r="E311" s="183" t="s">
        <v>342</v>
      </c>
      <c r="F311" s="184" t="s">
        <v>343</v>
      </c>
      <c r="G311" s="185" t="s">
        <v>344</v>
      </c>
      <c r="H311" s="186">
        <v>4309.25</v>
      </c>
      <c r="I311" s="187"/>
      <c r="J311" s="188">
        <f>ROUND(I311*H311,2)</f>
        <v>0</v>
      </c>
      <c r="K311" s="184" t="s">
        <v>32</v>
      </c>
      <c r="L311" s="55"/>
      <c r="M311" s="189" t="s">
        <v>32</v>
      </c>
      <c r="N311" s="190" t="s">
        <v>47</v>
      </c>
      <c r="O311" s="36"/>
      <c r="P311" s="191">
        <f>O311*H311</f>
        <v>0</v>
      </c>
      <c r="Q311" s="191">
        <v>0</v>
      </c>
      <c r="R311" s="191">
        <f>Q311*H311</f>
        <v>0</v>
      </c>
      <c r="S311" s="191">
        <v>0</v>
      </c>
      <c r="T311" s="192">
        <f>S311*H311</f>
        <v>0</v>
      </c>
      <c r="AR311" s="18" t="s">
        <v>141</v>
      </c>
      <c r="AT311" s="18" t="s">
        <v>136</v>
      </c>
      <c r="AU311" s="18" t="s">
        <v>84</v>
      </c>
      <c r="AY311" s="18" t="s">
        <v>134</v>
      </c>
      <c r="BE311" s="193">
        <f>IF(N311="základní",J311,0)</f>
        <v>0</v>
      </c>
      <c r="BF311" s="193">
        <f>IF(N311="snížená",J311,0)</f>
        <v>0</v>
      </c>
      <c r="BG311" s="193">
        <f>IF(N311="zákl. přenesená",J311,0)</f>
        <v>0</v>
      </c>
      <c r="BH311" s="193">
        <f>IF(N311="sníž. přenesená",J311,0)</f>
        <v>0</v>
      </c>
      <c r="BI311" s="193">
        <f>IF(N311="nulová",J311,0)</f>
        <v>0</v>
      </c>
      <c r="BJ311" s="18" t="s">
        <v>23</v>
      </c>
      <c r="BK311" s="193">
        <f>ROUND(I311*H311,2)</f>
        <v>0</v>
      </c>
      <c r="BL311" s="18" t="s">
        <v>141</v>
      </c>
      <c r="BM311" s="18" t="s">
        <v>345</v>
      </c>
    </row>
    <row r="312" spans="2:65" s="12" customFormat="1">
      <c r="B312" s="206"/>
      <c r="C312" s="207"/>
      <c r="D312" s="196" t="s">
        <v>143</v>
      </c>
      <c r="E312" s="208" t="s">
        <v>32</v>
      </c>
      <c r="F312" s="209" t="s">
        <v>346</v>
      </c>
      <c r="G312" s="207"/>
      <c r="H312" s="210">
        <v>1475.952</v>
      </c>
      <c r="I312" s="211"/>
      <c r="J312" s="207"/>
      <c r="K312" s="207"/>
      <c r="L312" s="212"/>
      <c r="M312" s="213"/>
      <c r="N312" s="214"/>
      <c r="O312" s="214"/>
      <c r="P312" s="214"/>
      <c r="Q312" s="214"/>
      <c r="R312" s="214"/>
      <c r="S312" s="214"/>
      <c r="T312" s="215"/>
      <c r="AT312" s="216" t="s">
        <v>143</v>
      </c>
      <c r="AU312" s="216" t="s">
        <v>84</v>
      </c>
      <c r="AV312" s="12" t="s">
        <v>84</v>
      </c>
      <c r="AW312" s="12" t="s">
        <v>39</v>
      </c>
      <c r="AX312" s="12" t="s">
        <v>76</v>
      </c>
      <c r="AY312" s="216" t="s">
        <v>134</v>
      </c>
    </row>
    <row r="313" spans="2:65" s="12" customFormat="1">
      <c r="B313" s="206"/>
      <c r="C313" s="207"/>
      <c r="D313" s="196" t="s">
        <v>143</v>
      </c>
      <c r="E313" s="208" t="s">
        <v>32</v>
      </c>
      <c r="F313" s="209" t="s">
        <v>347</v>
      </c>
      <c r="G313" s="207"/>
      <c r="H313" s="210">
        <v>290.94200000000001</v>
      </c>
      <c r="I313" s="211"/>
      <c r="J313" s="207"/>
      <c r="K313" s="207"/>
      <c r="L313" s="212"/>
      <c r="M313" s="213"/>
      <c r="N313" s="214"/>
      <c r="O313" s="214"/>
      <c r="P313" s="214"/>
      <c r="Q313" s="214"/>
      <c r="R313" s="214"/>
      <c r="S313" s="214"/>
      <c r="T313" s="215"/>
      <c r="AT313" s="216" t="s">
        <v>143</v>
      </c>
      <c r="AU313" s="216" t="s">
        <v>84</v>
      </c>
      <c r="AV313" s="12" t="s">
        <v>84</v>
      </c>
      <c r="AW313" s="12" t="s">
        <v>39</v>
      </c>
      <c r="AX313" s="12" t="s">
        <v>76</v>
      </c>
      <c r="AY313" s="216" t="s">
        <v>134</v>
      </c>
    </row>
    <row r="314" spans="2:65" s="12" customFormat="1">
      <c r="B314" s="206"/>
      <c r="C314" s="207"/>
      <c r="D314" s="196" t="s">
        <v>143</v>
      </c>
      <c r="E314" s="208" t="s">
        <v>32</v>
      </c>
      <c r="F314" s="209" t="s">
        <v>348</v>
      </c>
      <c r="G314" s="207"/>
      <c r="H314" s="210">
        <v>1018.984</v>
      </c>
      <c r="I314" s="211"/>
      <c r="J314" s="207"/>
      <c r="K314" s="207"/>
      <c r="L314" s="212"/>
      <c r="M314" s="213"/>
      <c r="N314" s="214"/>
      <c r="O314" s="214"/>
      <c r="P314" s="214"/>
      <c r="Q314" s="214"/>
      <c r="R314" s="214"/>
      <c r="S314" s="214"/>
      <c r="T314" s="215"/>
      <c r="AT314" s="216" t="s">
        <v>143</v>
      </c>
      <c r="AU314" s="216" t="s">
        <v>84</v>
      </c>
      <c r="AV314" s="12" t="s">
        <v>84</v>
      </c>
      <c r="AW314" s="12" t="s">
        <v>39</v>
      </c>
      <c r="AX314" s="12" t="s">
        <v>76</v>
      </c>
      <c r="AY314" s="216" t="s">
        <v>134</v>
      </c>
    </row>
    <row r="315" spans="2:65" s="12" customFormat="1">
      <c r="B315" s="206"/>
      <c r="C315" s="207"/>
      <c r="D315" s="196" t="s">
        <v>143</v>
      </c>
      <c r="E315" s="208" t="s">
        <v>32</v>
      </c>
      <c r="F315" s="209" t="s">
        <v>349</v>
      </c>
      <c r="G315" s="207"/>
      <c r="H315" s="210">
        <v>349.36799999999999</v>
      </c>
      <c r="I315" s="211"/>
      <c r="J315" s="207"/>
      <c r="K315" s="207"/>
      <c r="L315" s="212"/>
      <c r="M315" s="213"/>
      <c r="N315" s="214"/>
      <c r="O315" s="214"/>
      <c r="P315" s="214"/>
      <c r="Q315" s="214"/>
      <c r="R315" s="214"/>
      <c r="S315" s="214"/>
      <c r="T315" s="215"/>
      <c r="AT315" s="216" t="s">
        <v>143</v>
      </c>
      <c r="AU315" s="216" t="s">
        <v>84</v>
      </c>
      <c r="AV315" s="12" t="s">
        <v>84</v>
      </c>
      <c r="AW315" s="12" t="s">
        <v>39</v>
      </c>
      <c r="AX315" s="12" t="s">
        <v>76</v>
      </c>
      <c r="AY315" s="216" t="s">
        <v>134</v>
      </c>
    </row>
    <row r="316" spans="2:65" s="12" customFormat="1">
      <c r="B316" s="206"/>
      <c r="C316" s="207"/>
      <c r="D316" s="196" t="s">
        <v>143</v>
      </c>
      <c r="E316" s="208" t="s">
        <v>32</v>
      </c>
      <c r="F316" s="209" t="s">
        <v>350</v>
      </c>
      <c r="G316" s="207"/>
      <c r="H316" s="210">
        <v>766.91600000000005</v>
      </c>
      <c r="I316" s="211"/>
      <c r="J316" s="207"/>
      <c r="K316" s="207"/>
      <c r="L316" s="212"/>
      <c r="M316" s="213"/>
      <c r="N316" s="214"/>
      <c r="O316" s="214"/>
      <c r="P316" s="214"/>
      <c r="Q316" s="214"/>
      <c r="R316" s="214"/>
      <c r="S316" s="214"/>
      <c r="T316" s="215"/>
      <c r="AT316" s="216" t="s">
        <v>143</v>
      </c>
      <c r="AU316" s="216" t="s">
        <v>84</v>
      </c>
      <c r="AV316" s="12" t="s">
        <v>84</v>
      </c>
      <c r="AW316" s="12" t="s">
        <v>39</v>
      </c>
      <c r="AX316" s="12" t="s">
        <v>76</v>
      </c>
      <c r="AY316" s="216" t="s">
        <v>134</v>
      </c>
    </row>
    <row r="317" spans="2:65" s="12" customFormat="1">
      <c r="B317" s="206"/>
      <c r="C317" s="207"/>
      <c r="D317" s="196" t="s">
        <v>143</v>
      </c>
      <c r="E317" s="208" t="s">
        <v>32</v>
      </c>
      <c r="F317" s="209" t="s">
        <v>351</v>
      </c>
      <c r="G317" s="207"/>
      <c r="H317" s="210">
        <v>321.94799999999998</v>
      </c>
      <c r="I317" s="211"/>
      <c r="J317" s="207"/>
      <c r="K317" s="207"/>
      <c r="L317" s="212"/>
      <c r="M317" s="213"/>
      <c r="N317" s="214"/>
      <c r="O317" s="214"/>
      <c r="P317" s="214"/>
      <c r="Q317" s="214"/>
      <c r="R317" s="214"/>
      <c r="S317" s="214"/>
      <c r="T317" s="215"/>
      <c r="AT317" s="216" t="s">
        <v>143</v>
      </c>
      <c r="AU317" s="216" t="s">
        <v>84</v>
      </c>
      <c r="AV317" s="12" t="s">
        <v>84</v>
      </c>
      <c r="AW317" s="12" t="s">
        <v>39</v>
      </c>
      <c r="AX317" s="12" t="s">
        <v>76</v>
      </c>
      <c r="AY317" s="216" t="s">
        <v>134</v>
      </c>
    </row>
    <row r="318" spans="2:65" s="12" customFormat="1">
      <c r="B318" s="206"/>
      <c r="C318" s="207"/>
      <c r="D318" s="196" t="s">
        <v>143</v>
      </c>
      <c r="E318" s="208" t="s">
        <v>32</v>
      </c>
      <c r="F318" s="209" t="s">
        <v>352</v>
      </c>
      <c r="G318" s="207"/>
      <c r="H318" s="210">
        <v>85.14</v>
      </c>
      <c r="I318" s="211"/>
      <c r="J318" s="207"/>
      <c r="K318" s="207"/>
      <c r="L318" s="212"/>
      <c r="M318" s="213"/>
      <c r="N318" s="214"/>
      <c r="O318" s="214"/>
      <c r="P318" s="214"/>
      <c r="Q318" s="214"/>
      <c r="R318" s="214"/>
      <c r="S318" s="214"/>
      <c r="T318" s="215"/>
      <c r="AT318" s="216" t="s">
        <v>143</v>
      </c>
      <c r="AU318" s="216" t="s">
        <v>84</v>
      </c>
      <c r="AV318" s="12" t="s">
        <v>84</v>
      </c>
      <c r="AW318" s="12" t="s">
        <v>39</v>
      </c>
      <c r="AX318" s="12" t="s">
        <v>76</v>
      </c>
      <c r="AY318" s="216" t="s">
        <v>134</v>
      </c>
    </row>
    <row r="319" spans="2:65" s="13" customFormat="1">
      <c r="B319" s="217"/>
      <c r="C319" s="218"/>
      <c r="D319" s="219" t="s">
        <v>143</v>
      </c>
      <c r="E319" s="220" t="s">
        <v>32</v>
      </c>
      <c r="F319" s="221" t="s">
        <v>150</v>
      </c>
      <c r="G319" s="218"/>
      <c r="H319" s="222">
        <v>4309.25</v>
      </c>
      <c r="I319" s="223"/>
      <c r="J319" s="218"/>
      <c r="K319" s="218"/>
      <c r="L319" s="224"/>
      <c r="M319" s="225"/>
      <c r="N319" s="226"/>
      <c r="O319" s="226"/>
      <c r="P319" s="226"/>
      <c r="Q319" s="226"/>
      <c r="R319" s="226"/>
      <c r="S319" s="226"/>
      <c r="T319" s="227"/>
      <c r="AT319" s="228" t="s">
        <v>143</v>
      </c>
      <c r="AU319" s="228" t="s">
        <v>84</v>
      </c>
      <c r="AV319" s="13" t="s">
        <v>141</v>
      </c>
      <c r="AW319" s="13" t="s">
        <v>39</v>
      </c>
      <c r="AX319" s="13" t="s">
        <v>23</v>
      </c>
      <c r="AY319" s="228" t="s">
        <v>134</v>
      </c>
    </row>
    <row r="320" spans="2:65" s="1" customFormat="1" ht="28.9" customHeight="1">
      <c r="B320" s="35"/>
      <c r="C320" s="182" t="s">
        <v>353</v>
      </c>
      <c r="D320" s="182" t="s">
        <v>136</v>
      </c>
      <c r="E320" s="183" t="s">
        <v>354</v>
      </c>
      <c r="F320" s="184" t="s">
        <v>355</v>
      </c>
      <c r="G320" s="185" t="s">
        <v>214</v>
      </c>
      <c r="H320" s="186">
        <v>1766.578</v>
      </c>
      <c r="I320" s="187"/>
      <c r="J320" s="188">
        <f>ROUND(I320*H320,2)</f>
        <v>0</v>
      </c>
      <c r="K320" s="184" t="s">
        <v>140</v>
      </c>
      <c r="L320" s="55"/>
      <c r="M320" s="189" t="s">
        <v>32</v>
      </c>
      <c r="N320" s="190" t="s">
        <v>47</v>
      </c>
      <c r="O320" s="36"/>
      <c r="P320" s="191">
        <f>O320*H320</f>
        <v>0</v>
      </c>
      <c r="Q320" s="191">
        <v>0</v>
      </c>
      <c r="R320" s="191">
        <f>Q320*H320</f>
        <v>0</v>
      </c>
      <c r="S320" s="191">
        <v>0</v>
      </c>
      <c r="T320" s="192">
        <f>S320*H320</f>
        <v>0</v>
      </c>
      <c r="AR320" s="18" t="s">
        <v>141</v>
      </c>
      <c r="AT320" s="18" t="s">
        <v>136</v>
      </c>
      <c r="AU320" s="18" t="s">
        <v>84</v>
      </c>
      <c r="AY320" s="18" t="s">
        <v>134</v>
      </c>
      <c r="BE320" s="193">
        <f>IF(N320="základní",J320,0)</f>
        <v>0</v>
      </c>
      <c r="BF320" s="193">
        <f>IF(N320="snížená",J320,0)</f>
        <v>0</v>
      </c>
      <c r="BG320" s="193">
        <f>IF(N320="zákl. přenesená",J320,0)</f>
        <v>0</v>
      </c>
      <c r="BH320" s="193">
        <f>IF(N320="sníž. přenesená",J320,0)</f>
        <v>0</v>
      </c>
      <c r="BI320" s="193">
        <f>IF(N320="nulová",J320,0)</f>
        <v>0</v>
      </c>
      <c r="BJ320" s="18" t="s">
        <v>23</v>
      </c>
      <c r="BK320" s="193">
        <f>ROUND(I320*H320,2)</f>
        <v>0</v>
      </c>
      <c r="BL320" s="18" t="s">
        <v>141</v>
      </c>
      <c r="BM320" s="18" t="s">
        <v>356</v>
      </c>
    </row>
    <row r="321" spans="2:51" s="11" customFormat="1">
      <c r="B321" s="194"/>
      <c r="C321" s="195"/>
      <c r="D321" s="196" t="s">
        <v>143</v>
      </c>
      <c r="E321" s="197" t="s">
        <v>32</v>
      </c>
      <c r="F321" s="198" t="s">
        <v>357</v>
      </c>
      <c r="G321" s="195"/>
      <c r="H321" s="199" t="s">
        <v>32</v>
      </c>
      <c r="I321" s="200"/>
      <c r="J321" s="195"/>
      <c r="K321" s="195"/>
      <c r="L321" s="201"/>
      <c r="M321" s="202"/>
      <c r="N321" s="203"/>
      <c r="O321" s="203"/>
      <c r="P321" s="203"/>
      <c r="Q321" s="203"/>
      <c r="R321" s="203"/>
      <c r="S321" s="203"/>
      <c r="T321" s="204"/>
      <c r="AT321" s="205" t="s">
        <v>143</v>
      </c>
      <c r="AU321" s="205" t="s">
        <v>84</v>
      </c>
      <c r="AV321" s="11" t="s">
        <v>23</v>
      </c>
      <c r="AW321" s="11" t="s">
        <v>39</v>
      </c>
      <c r="AX321" s="11" t="s">
        <v>76</v>
      </c>
      <c r="AY321" s="205" t="s">
        <v>134</v>
      </c>
    </row>
    <row r="322" spans="2:51" s="11" customFormat="1">
      <c r="B322" s="194"/>
      <c r="C322" s="195"/>
      <c r="D322" s="196" t="s">
        <v>143</v>
      </c>
      <c r="E322" s="197" t="s">
        <v>32</v>
      </c>
      <c r="F322" s="198" t="s">
        <v>241</v>
      </c>
      <c r="G322" s="195"/>
      <c r="H322" s="199" t="s">
        <v>32</v>
      </c>
      <c r="I322" s="200"/>
      <c r="J322" s="195"/>
      <c r="K322" s="195"/>
      <c r="L322" s="201"/>
      <c r="M322" s="202"/>
      <c r="N322" s="203"/>
      <c r="O322" s="203"/>
      <c r="P322" s="203"/>
      <c r="Q322" s="203"/>
      <c r="R322" s="203"/>
      <c r="S322" s="203"/>
      <c r="T322" s="204"/>
      <c r="AT322" s="205" t="s">
        <v>143</v>
      </c>
      <c r="AU322" s="205" t="s">
        <v>84</v>
      </c>
      <c r="AV322" s="11" t="s">
        <v>23</v>
      </c>
      <c r="AW322" s="11" t="s">
        <v>39</v>
      </c>
      <c r="AX322" s="11" t="s">
        <v>76</v>
      </c>
      <c r="AY322" s="205" t="s">
        <v>134</v>
      </c>
    </row>
    <row r="323" spans="2:51" s="12" customFormat="1">
      <c r="B323" s="206"/>
      <c r="C323" s="207"/>
      <c r="D323" s="196" t="s">
        <v>143</v>
      </c>
      <c r="E323" s="208" t="s">
        <v>32</v>
      </c>
      <c r="F323" s="209" t="s">
        <v>358</v>
      </c>
      <c r="G323" s="207"/>
      <c r="H323" s="210">
        <v>182.625</v>
      </c>
      <c r="I323" s="211"/>
      <c r="J323" s="207"/>
      <c r="K323" s="207"/>
      <c r="L323" s="212"/>
      <c r="M323" s="213"/>
      <c r="N323" s="214"/>
      <c r="O323" s="214"/>
      <c r="P323" s="214"/>
      <c r="Q323" s="214"/>
      <c r="R323" s="214"/>
      <c r="S323" s="214"/>
      <c r="T323" s="215"/>
      <c r="AT323" s="216" t="s">
        <v>143</v>
      </c>
      <c r="AU323" s="216" t="s">
        <v>84</v>
      </c>
      <c r="AV323" s="12" t="s">
        <v>84</v>
      </c>
      <c r="AW323" s="12" t="s">
        <v>39</v>
      </c>
      <c r="AX323" s="12" t="s">
        <v>76</v>
      </c>
      <c r="AY323" s="216" t="s">
        <v>134</v>
      </c>
    </row>
    <row r="324" spans="2:51" s="11" customFormat="1">
      <c r="B324" s="194"/>
      <c r="C324" s="195"/>
      <c r="D324" s="196" t="s">
        <v>143</v>
      </c>
      <c r="E324" s="197" t="s">
        <v>32</v>
      </c>
      <c r="F324" s="198" t="s">
        <v>243</v>
      </c>
      <c r="G324" s="195"/>
      <c r="H324" s="199" t="s">
        <v>32</v>
      </c>
      <c r="I324" s="200"/>
      <c r="J324" s="195"/>
      <c r="K324" s="195"/>
      <c r="L324" s="201"/>
      <c r="M324" s="202"/>
      <c r="N324" s="203"/>
      <c r="O324" s="203"/>
      <c r="P324" s="203"/>
      <c r="Q324" s="203"/>
      <c r="R324" s="203"/>
      <c r="S324" s="203"/>
      <c r="T324" s="204"/>
      <c r="AT324" s="205" t="s">
        <v>143</v>
      </c>
      <c r="AU324" s="205" t="s">
        <v>84</v>
      </c>
      <c r="AV324" s="11" t="s">
        <v>23</v>
      </c>
      <c r="AW324" s="11" t="s">
        <v>39</v>
      </c>
      <c r="AX324" s="11" t="s">
        <v>76</v>
      </c>
      <c r="AY324" s="205" t="s">
        <v>134</v>
      </c>
    </row>
    <row r="325" spans="2:51" s="12" customFormat="1">
      <c r="B325" s="206"/>
      <c r="C325" s="207"/>
      <c r="D325" s="196" t="s">
        <v>143</v>
      </c>
      <c r="E325" s="208" t="s">
        <v>32</v>
      </c>
      <c r="F325" s="209" t="s">
        <v>359</v>
      </c>
      <c r="G325" s="207"/>
      <c r="H325" s="210">
        <v>34.411999999999999</v>
      </c>
      <c r="I325" s="211"/>
      <c r="J325" s="207"/>
      <c r="K325" s="207"/>
      <c r="L325" s="212"/>
      <c r="M325" s="213"/>
      <c r="N325" s="214"/>
      <c r="O325" s="214"/>
      <c r="P325" s="214"/>
      <c r="Q325" s="214"/>
      <c r="R325" s="214"/>
      <c r="S325" s="214"/>
      <c r="T325" s="215"/>
      <c r="AT325" s="216" t="s">
        <v>143</v>
      </c>
      <c r="AU325" s="216" t="s">
        <v>84</v>
      </c>
      <c r="AV325" s="12" t="s">
        <v>84</v>
      </c>
      <c r="AW325" s="12" t="s">
        <v>39</v>
      </c>
      <c r="AX325" s="12" t="s">
        <v>76</v>
      </c>
      <c r="AY325" s="216" t="s">
        <v>134</v>
      </c>
    </row>
    <row r="326" spans="2:51" s="11" customFormat="1">
      <c r="B326" s="194"/>
      <c r="C326" s="195"/>
      <c r="D326" s="196" t="s">
        <v>143</v>
      </c>
      <c r="E326" s="197" t="s">
        <v>32</v>
      </c>
      <c r="F326" s="198" t="s">
        <v>245</v>
      </c>
      <c r="G326" s="195"/>
      <c r="H326" s="199" t="s">
        <v>32</v>
      </c>
      <c r="I326" s="200"/>
      <c r="J326" s="195"/>
      <c r="K326" s="195"/>
      <c r="L326" s="201"/>
      <c r="M326" s="202"/>
      <c r="N326" s="203"/>
      <c r="O326" s="203"/>
      <c r="P326" s="203"/>
      <c r="Q326" s="203"/>
      <c r="R326" s="203"/>
      <c r="S326" s="203"/>
      <c r="T326" s="204"/>
      <c r="AT326" s="205" t="s">
        <v>143</v>
      </c>
      <c r="AU326" s="205" t="s">
        <v>84</v>
      </c>
      <c r="AV326" s="11" t="s">
        <v>23</v>
      </c>
      <c r="AW326" s="11" t="s">
        <v>39</v>
      </c>
      <c r="AX326" s="11" t="s">
        <v>76</v>
      </c>
      <c r="AY326" s="205" t="s">
        <v>134</v>
      </c>
    </row>
    <row r="327" spans="2:51" s="12" customFormat="1">
      <c r="B327" s="206"/>
      <c r="C327" s="207"/>
      <c r="D327" s="196" t="s">
        <v>143</v>
      </c>
      <c r="E327" s="208" t="s">
        <v>32</v>
      </c>
      <c r="F327" s="209" t="s">
        <v>360</v>
      </c>
      <c r="G327" s="207"/>
      <c r="H327" s="210">
        <v>129.78399999999999</v>
      </c>
      <c r="I327" s="211"/>
      <c r="J327" s="207"/>
      <c r="K327" s="207"/>
      <c r="L327" s="212"/>
      <c r="M327" s="213"/>
      <c r="N327" s="214"/>
      <c r="O327" s="214"/>
      <c r="P327" s="214"/>
      <c r="Q327" s="214"/>
      <c r="R327" s="214"/>
      <c r="S327" s="214"/>
      <c r="T327" s="215"/>
      <c r="AT327" s="216" t="s">
        <v>143</v>
      </c>
      <c r="AU327" s="216" t="s">
        <v>84</v>
      </c>
      <c r="AV327" s="12" t="s">
        <v>84</v>
      </c>
      <c r="AW327" s="12" t="s">
        <v>39</v>
      </c>
      <c r="AX327" s="12" t="s">
        <v>76</v>
      </c>
      <c r="AY327" s="216" t="s">
        <v>134</v>
      </c>
    </row>
    <row r="328" spans="2:51" s="11" customFormat="1">
      <c r="B328" s="194"/>
      <c r="C328" s="195"/>
      <c r="D328" s="196" t="s">
        <v>143</v>
      </c>
      <c r="E328" s="197" t="s">
        <v>32</v>
      </c>
      <c r="F328" s="198" t="s">
        <v>247</v>
      </c>
      <c r="G328" s="195"/>
      <c r="H328" s="199" t="s">
        <v>32</v>
      </c>
      <c r="I328" s="200"/>
      <c r="J328" s="195"/>
      <c r="K328" s="195"/>
      <c r="L328" s="201"/>
      <c r="M328" s="202"/>
      <c r="N328" s="203"/>
      <c r="O328" s="203"/>
      <c r="P328" s="203"/>
      <c r="Q328" s="203"/>
      <c r="R328" s="203"/>
      <c r="S328" s="203"/>
      <c r="T328" s="204"/>
      <c r="AT328" s="205" t="s">
        <v>143</v>
      </c>
      <c r="AU328" s="205" t="s">
        <v>84</v>
      </c>
      <c r="AV328" s="11" t="s">
        <v>23</v>
      </c>
      <c r="AW328" s="11" t="s">
        <v>39</v>
      </c>
      <c r="AX328" s="11" t="s">
        <v>76</v>
      </c>
      <c r="AY328" s="205" t="s">
        <v>134</v>
      </c>
    </row>
    <row r="329" spans="2:51" s="12" customFormat="1">
      <c r="B329" s="206"/>
      <c r="C329" s="207"/>
      <c r="D329" s="196" t="s">
        <v>143</v>
      </c>
      <c r="E329" s="208" t="s">
        <v>32</v>
      </c>
      <c r="F329" s="209" t="s">
        <v>361</v>
      </c>
      <c r="G329" s="207"/>
      <c r="H329" s="210">
        <v>45.212000000000003</v>
      </c>
      <c r="I329" s="211"/>
      <c r="J329" s="207"/>
      <c r="K329" s="207"/>
      <c r="L329" s="212"/>
      <c r="M329" s="213"/>
      <c r="N329" s="214"/>
      <c r="O329" s="214"/>
      <c r="P329" s="214"/>
      <c r="Q329" s="214"/>
      <c r="R329" s="214"/>
      <c r="S329" s="214"/>
      <c r="T329" s="215"/>
      <c r="AT329" s="216" t="s">
        <v>143</v>
      </c>
      <c r="AU329" s="216" t="s">
        <v>84</v>
      </c>
      <c r="AV329" s="12" t="s">
        <v>84</v>
      </c>
      <c r="AW329" s="12" t="s">
        <v>39</v>
      </c>
      <c r="AX329" s="12" t="s">
        <v>76</v>
      </c>
      <c r="AY329" s="216" t="s">
        <v>134</v>
      </c>
    </row>
    <row r="330" spans="2:51" s="11" customFormat="1">
      <c r="B330" s="194"/>
      <c r="C330" s="195"/>
      <c r="D330" s="196" t="s">
        <v>143</v>
      </c>
      <c r="E330" s="197" t="s">
        <v>32</v>
      </c>
      <c r="F330" s="198" t="s">
        <v>289</v>
      </c>
      <c r="G330" s="195"/>
      <c r="H330" s="199" t="s">
        <v>32</v>
      </c>
      <c r="I330" s="200"/>
      <c r="J330" s="195"/>
      <c r="K330" s="195"/>
      <c r="L330" s="201"/>
      <c r="M330" s="202"/>
      <c r="N330" s="203"/>
      <c r="O330" s="203"/>
      <c r="P330" s="203"/>
      <c r="Q330" s="203"/>
      <c r="R330" s="203"/>
      <c r="S330" s="203"/>
      <c r="T330" s="204"/>
      <c r="AT330" s="205" t="s">
        <v>143</v>
      </c>
      <c r="AU330" s="205" t="s">
        <v>84</v>
      </c>
      <c r="AV330" s="11" t="s">
        <v>23</v>
      </c>
      <c r="AW330" s="11" t="s">
        <v>39</v>
      </c>
      <c r="AX330" s="11" t="s">
        <v>76</v>
      </c>
      <c r="AY330" s="205" t="s">
        <v>134</v>
      </c>
    </row>
    <row r="331" spans="2:51" s="12" customFormat="1">
      <c r="B331" s="206"/>
      <c r="C331" s="207"/>
      <c r="D331" s="196" t="s">
        <v>143</v>
      </c>
      <c r="E331" s="208" t="s">
        <v>32</v>
      </c>
      <c r="F331" s="209" t="s">
        <v>362</v>
      </c>
      <c r="G331" s="207"/>
      <c r="H331" s="210">
        <v>87.674999999999997</v>
      </c>
      <c r="I331" s="211"/>
      <c r="J331" s="207"/>
      <c r="K331" s="207"/>
      <c r="L331" s="212"/>
      <c r="M331" s="213"/>
      <c r="N331" s="214"/>
      <c r="O331" s="214"/>
      <c r="P331" s="214"/>
      <c r="Q331" s="214"/>
      <c r="R331" s="214"/>
      <c r="S331" s="214"/>
      <c r="T331" s="215"/>
      <c r="AT331" s="216" t="s">
        <v>143</v>
      </c>
      <c r="AU331" s="216" t="s">
        <v>84</v>
      </c>
      <c r="AV331" s="12" t="s">
        <v>84</v>
      </c>
      <c r="AW331" s="12" t="s">
        <v>39</v>
      </c>
      <c r="AX331" s="12" t="s">
        <v>76</v>
      </c>
      <c r="AY331" s="216" t="s">
        <v>134</v>
      </c>
    </row>
    <row r="332" spans="2:51" s="11" customFormat="1">
      <c r="B332" s="194"/>
      <c r="C332" s="195"/>
      <c r="D332" s="196" t="s">
        <v>143</v>
      </c>
      <c r="E332" s="197" t="s">
        <v>32</v>
      </c>
      <c r="F332" s="198" t="s">
        <v>251</v>
      </c>
      <c r="G332" s="195"/>
      <c r="H332" s="199" t="s">
        <v>32</v>
      </c>
      <c r="I332" s="200"/>
      <c r="J332" s="195"/>
      <c r="K332" s="195"/>
      <c r="L332" s="201"/>
      <c r="M332" s="202"/>
      <c r="N332" s="203"/>
      <c r="O332" s="203"/>
      <c r="P332" s="203"/>
      <c r="Q332" s="203"/>
      <c r="R332" s="203"/>
      <c r="S332" s="203"/>
      <c r="T332" s="204"/>
      <c r="AT332" s="205" t="s">
        <v>143</v>
      </c>
      <c r="AU332" s="205" t="s">
        <v>84</v>
      </c>
      <c r="AV332" s="11" t="s">
        <v>23</v>
      </c>
      <c r="AW332" s="11" t="s">
        <v>39</v>
      </c>
      <c r="AX332" s="11" t="s">
        <v>76</v>
      </c>
      <c r="AY332" s="205" t="s">
        <v>134</v>
      </c>
    </row>
    <row r="333" spans="2:51" s="11" customFormat="1">
      <c r="B333" s="194"/>
      <c r="C333" s="195"/>
      <c r="D333" s="196" t="s">
        <v>143</v>
      </c>
      <c r="E333" s="197" t="s">
        <v>32</v>
      </c>
      <c r="F333" s="198" t="s">
        <v>363</v>
      </c>
      <c r="G333" s="195"/>
      <c r="H333" s="199" t="s">
        <v>32</v>
      </c>
      <c r="I333" s="200"/>
      <c r="J333" s="195"/>
      <c r="K333" s="195"/>
      <c r="L333" s="201"/>
      <c r="M333" s="202"/>
      <c r="N333" s="203"/>
      <c r="O333" s="203"/>
      <c r="P333" s="203"/>
      <c r="Q333" s="203"/>
      <c r="R333" s="203"/>
      <c r="S333" s="203"/>
      <c r="T333" s="204"/>
      <c r="AT333" s="205" t="s">
        <v>143</v>
      </c>
      <c r="AU333" s="205" t="s">
        <v>84</v>
      </c>
      <c r="AV333" s="11" t="s">
        <v>23</v>
      </c>
      <c r="AW333" s="11" t="s">
        <v>39</v>
      </c>
      <c r="AX333" s="11" t="s">
        <v>76</v>
      </c>
      <c r="AY333" s="205" t="s">
        <v>134</v>
      </c>
    </row>
    <row r="334" spans="2:51" s="12" customFormat="1">
      <c r="B334" s="206"/>
      <c r="C334" s="207"/>
      <c r="D334" s="196" t="s">
        <v>143</v>
      </c>
      <c r="E334" s="208" t="s">
        <v>32</v>
      </c>
      <c r="F334" s="209" t="s">
        <v>364</v>
      </c>
      <c r="G334" s="207"/>
      <c r="H334" s="210">
        <v>10.455</v>
      </c>
      <c r="I334" s="211"/>
      <c r="J334" s="207"/>
      <c r="K334" s="207"/>
      <c r="L334" s="212"/>
      <c r="M334" s="213"/>
      <c r="N334" s="214"/>
      <c r="O334" s="214"/>
      <c r="P334" s="214"/>
      <c r="Q334" s="214"/>
      <c r="R334" s="214"/>
      <c r="S334" s="214"/>
      <c r="T334" s="215"/>
      <c r="AT334" s="216" t="s">
        <v>143</v>
      </c>
      <c r="AU334" s="216" t="s">
        <v>84</v>
      </c>
      <c r="AV334" s="12" t="s">
        <v>84</v>
      </c>
      <c r="AW334" s="12" t="s">
        <v>39</v>
      </c>
      <c r="AX334" s="12" t="s">
        <v>76</v>
      </c>
      <c r="AY334" s="216" t="s">
        <v>134</v>
      </c>
    </row>
    <row r="335" spans="2:51" s="12" customFormat="1">
      <c r="B335" s="206"/>
      <c r="C335" s="207"/>
      <c r="D335" s="196" t="s">
        <v>143</v>
      </c>
      <c r="E335" s="208" t="s">
        <v>32</v>
      </c>
      <c r="F335" s="209" t="s">
        <v>365</v>
      </c>
      <c r="G335" s="207"/>
      <c r="H335" s="210">
        <v>9.8010000000000002</v>
      </c>
      <c r="I335" s="211"/>
      <c r="J335" s="207"/>
      <c r="K335" s="207"/>
      <c r="L335" s="212"/>
      <c r="M335" s="213"/>
      <c r="N335" s="214"/>
      <c r="O335" s="214"/>
      <c r="P335" s="214"/>
      <c r="Q335" s="214"/>
      <c r="R335" s="214"/>
      <c r="S335" s="214"/>
      <c r="T335" s="215"/>
      <c r="AT335" s="216" t="s">
        <v>143</v>
      </c>
      <c r="AU335" s="216" t="s">
        <v>84</v>
      </c>
      <c r="AV335" s="12" t="s">
        <v>84</v>
      </c>
      <c r="AW335" s="12" t="s">
        <v>39</v>
      </c>
      <c r="AX335" s="12" t="s">
        <v>76</v>
      </c>
      <c r="AY335" s="216" t="s">
        <v>134</v>
      </c>
    </row>
    <row r="336" spans="2:51" s="12" customFormat="1">
      <c r="B336" s="206"/>
      <c r="C336" s="207"/>
      <c r="D336" s="196" t="s">
        <v>143</v>
      </c>
      <c r="E336" s="208" t="s">
        <v>32</v>
      </c>
      <c r="F336" s="209" t="s">
        <v>366</v>
      </c>
      <c r="G336" s="207"/>
      <c r="H336" s="210">
        <v>19.376999999999999</v>
      </c>
      <c r="I336" s="211"/>
      <c r="J336" s="207"/>
      <c r="K336" s="207"/>
      <c r="L336" s="212"/>
      <c r="M336" s="213"/>
      <c r="N336" s="214"/>
      <c r="O336" s="214"/>
      <c r="P336" s="214"/>
      <c r="Q336" s="214"/>
      <c r="R336" s="214"/>
      <c r="S336" s="214"/>
      <c r="T336" s="215"/>
      <c r="AT336" s="216" t="s">
        <v>143</v>
      </c>
      <c r="AU336" s="216" t="s">
        <v>84</v>
      </c>
      <c r="AV336" s="12" t="s">
        <v>84</v>
      </c>
      <c r="AW336" s="12" t="s">
        <v>39</v>
      </c>
      <c r="AX336" s="12" t="s">
        <v>76</v>
      </c>
      <c r="AY336" s="216" t="s">
        <v>134</v>
      </c>
    </row>
    <row r="337" spans="2:51" s="12" customFormat="1">
      <c r="B337" s="206"/>
      <c r="C337" s="207"/>
      <c r="D337" s="196" t="s">
        <v>143</v>
      </c>
      <c r="E337" s="208" t="s">
        <v>32</v>
      </c>
      <c r="F337" s="209" t="s">
        <v>367</v>
      </c>
      <c r="G337" s="207"/>
      <c r="H337" s="210">
        <v>3.6829999999999998</v>
      </c>
      <c r="I337" s="211"/>
      <c r="J337" s="207"/>
      <c r="K337" s="207"/>
      <c r="L337" s="212"/>
      <c r="M337" s="213"/>
      <c r="N337" s="214"/>
      <c r="O337" s="214"/>
      <c r="P337" s="214"/>
      <c r="Q337" s="214"/>
      <c r="R337" s="214"/>
      <c r="S337" s="214"/>
      <c r="T337" s="215"/>
      <c r="AT337" s="216" t="s">
        <v>143</v>
      </c>
      <c r="AU337" s="216" t="s">
        <v>84</v>
      </c>
      <c r="AV337" s="12" t="s">
        <v>84</v>
      </c>
      <c r="AW337" s="12" t="s">
        <v>39</v>
      </c>
      <c r="AX337" s="12" t="s">
        <v>76</v>
      </c>
      <c r="AY337" s="216" t="s">
        <v>134</v>
      </c>
    </row>
    <row r="338" spans="2:51" s="12" customFormat="1">
      <c r="B338" s="206"/>
      <c r="C338" s="207"/>
      <c r="D338" s="196" t="s">
        <v>143</v>
      </c>
      <c r="E338" s="208" t="s">
        <v>32</v>
      </c>
      <c r="F338" s="209" t="s">
        <v>368</v>
      </c>
      <c r="G338" s="207"/>
      <c r="H338" s="210">
        <v>6.9470000000000001</v>
      </c>
      <c r="I338" s="211"/>
      <c r="J338" s="207"/>
      <c r="K338" s="207"/>
      <c r="L338" s="212"/>
      <c r="M338" s="213"/>
      <c r="N338" s="214"/>
      <c r="O338" s="214"/>
      <c r="P338" s="214"/>
      <c r="Q338" s="214"/>
      <c r="R338" s="214"/>
      <c r="S338" s="214"/>
      <c r="T338" s="215"/>
      <c r="AT338" s="216" t="s">
        <v>143</v>
      </c>
      <c r="AU338" s="216" t="s">
        <v>84</v>
      </c>
      <c r="AV338" s="12" t="s">
        <v>84</v>
      </c>
      <c r="AW338" s="12" t="s">
        <v>39</v>
      </c>
      <c r="AX338" s="12" t="s">
        <v>76</v>
      </c>
      <c r="AY338" s="216" t="s">
        <v>134</v>
      </c>
    </row>
    <row r="339" spans="2:51" s="14" customFormat="1">
      <c r="B339" s="232"/>
      <c r="C339" s="233"/>
      <c r="D339" s="196" t="s">
        <v>143</v>
      </c>
      <c r="E339" s="234" t="s">
        <v>32</v>
      </c>
      <c r="F339" s="235" t="s">
        <v>218</v>
      </c>
      <c r="G339" s="233"/>
      <c r="H339" s="236">
        <v>529.971</v>
      </c>
      <c r="I339" s="237"/>
      <c r="J339" s="233"/>
      <c r="K339" s="233"/>
      <c r="L339" s="238"/>
      <c r="M339" s="239"/>
      <c r="N339" s="240"/>
      <c r="O339" s="240"/>
      <c r="P339" s="240"/>
      <c r="Q339" s="240"/>
      <c r="R339" s="240"/>
      <c r="S339" s="240"/>
      <c r="T339" s="241"/>
      <c r="AT339" s="242" t="s">
        <v>143</v>
      </c>
      <c r="AU339" s="242" t="s">
        <v>84</v>
      </c>
      <c r="AV339" s="14" t="s">
        <v>159</v>
      </c>
      <c r="AW339" s="14" t="s">
        <v>39</v>
      </c>
      <c r="AX339" s="14" t="s">
        <v>76</v>
      </c>
      <c r="AY339" s="242" t="s">
        <v>134</v>
      </c>
    </row>
    <row r="340" spans="2:51" s="11" customFormat="1">
      <c r="B340" s="194"/>
      <c r="C340" s="195"/>
      <c r="D340" s="196" t="s">
        <v>143</v>
      </c>
      <c r="E340" s="197" t="s">
        <v>32</v>
      </c>
      <c r="F340" s="198" t="s">
        <v>369</v>
      </c>
      <c r="G340" s="195"/>
      <c r="H340" s="199" t="s">
        <v>32</v>
      </c>
      <c r="I340" s="200"/>
      <c r="J340" s="195"/>
      <c r="K340" s="195"/>
      <c r="L340" s="201"/>
      <c r="M340" s="202"/>
      <c r="N340" s="203"/>
      <c r="O340" s="203"/>
      <c r="P340" s="203"/>
      <c r="Q340" s="203"/>
      <c r="R340" s="203"/>
      <c r="S340" s="203"/>
      <c r="T340" s="204"/>
      <c r="AT340" s="205" t="s">
        <v>143</v>
      </c>
      <c r="AU340" s="205" t="s">
        <v>84</v>
      </c>
      <c r="AV340" s="11" t="s">
        <v>23</v>
      </c>
      <c r="AW340" s="11" t="s">
        <v>39</v>
      </c>
      <c r="AX340" s="11" t="s">
        <v>76</v>
      </c>
      <c r="AY340" s="205" t="s">
        <v>134</v>
      </c>
    </row>
    <row r="341" spans="2:51" s="11" customFormat="1">
      <c r="B341" s="194"/>
      <c r="C341" s="195"/>
      <c r="D341" s="196" t="s">
        <v>143</v>
      </c>
      <c r="E341" s="197" t="s">
        <v>32</v>
      </c>
      <c r="F341" s="198" t="s">
        <v>241</v>
      </c>
      <c r="G341" s="195"/>
      <c r="H341" s="199" t="s">
        <v>32</v>
      </c>
      <c r="I341" s="200"/>
      <c r="J341" s="195"/>
      <c r="K341" s="195"/>
      <c r="L341" s="201"/>
      <c r="M341" s="202"/>
      <c r="N341" s="203"/>
      <c r="O341" s="203"/>
      <c r="P341" s="203"/>
      <c r="Q341" s="203"/>
      <c r="R341" s="203"/>
      <c r="S341" s="203"/>
      <c r="T341" s="204"/>
      <c r="AT341" s="205" t="s">
        <v>143</v>
      </c>
      <c r="AU341" s="205" t="s">
        <v>84</v>
      </c>
      <c r="AV341" s="11" t="s">
        <v>23</v>
      </c>
      <c r="AW341" s="11" t="s">
        <v>39</v>
      </c>
      <c r="AX341" s="11" t="s">
        <v>76</v>
      </c>
      <c r="AY341" s="205" t="s">
        <v>134</v>
      </c>
    </row>
    <row r="342" spans="2:51" s="12" customFormat="1">
      <c r="B342" s="206"/>
      <c r="C342" s="207"/>
      <c r="D342" s="196" t="s">
        <v>143</v>
      </c>
      <c r="E342" s="208" t="s">
        <v>32</v>
      </c>
      <c r="F342" s="209" t="s">
        <v>370</v>
      </c>
      <c r="G342" s="207"/>
      <c r="H342" s="210">
        <v>426.12599999999998</v>
      </c>
      <c r="I342" s="211"/>
      <c r="J342" s="207"/>
      <c r="K342" s="207"/>
      <c r="L342" s="212"/>
      <c r="M342" s="213"/>
      <c r="N342" s="214"/>
      <c r="O342" s="214"/>
      <c r="P342" s="214"/>
      <c r="Q342" s="214"/>
      <c r="R342" s="214"/>
      <c r="S342" s="214"/>
      <c r="T342" s="215"/>
      <c r="AT342" s="216" t="s">
        <v>143</v>
      </c>
      <c r="AU342" s="216" t="s">
        <v>84</v>
      </c>
      <c r="AV342" s="12" t="s">
        <v>84</v>
      </c>
      <c r="AW342" s="12" t="s">
        <v>39</v>
      </c>
      <c r="AX342" s="12" t="s">
        <v>76</v>
      </c>
      <c r="AY342" s="216" t="s">
        <v>134</v>
      </c>
    </row>
    <row r="343" spans="2:51" s="11" customFormat="1">
      <c r="B343" s="194"/>
      <c r="C343" s="195"/>
      <c r="D343" s="196" t="s">
        <v>143</v>
      </c>
      <c r="E343" s="197" t="s">
        <v>32</v>
      </c>
      <c r="F343" s="198" t="s">
        <v>243</v>
      </c>
      <c r="G343" s="195"/>
      <c r="H343" s="199" t="s">
        <v>32</v>
      </c>
      <c r="I343" s="200"/>
      <c r="J343" s="195"/>
      <c r="K343" s="195"/>
      <c r="L343" s="201"/>
      <c r="M343" s="202"/>
      <c r="N343" s="203"/>
      <c r="O343" s="203"/>
      <c r="P343" s="203"/>
      <c r="Q343" s="203"/>
      <c r="R343" s="203"/>
      <c r="S343" s="203"/>
      <c r="T343" s="204"/>
      <c r="AT343" s="205" t="s">
        <v>143</v>
      </c>
      <c r="AU343" s="205" t="s">
        <v>84</v>
      </c>
      <c r="AV343" s="11" t="s">
        <v>23</v>
      </c>
      <c r="AW343" s="11" t="s">
        <v>39</v>
      </c>
      <c r="AX343" s="11" t="s">
        <v>76</v>
      </c>
      <c r="AY343" s="205" t="s">
        <v>134</v>
      </c>
    </row>
    <row r="344" spans="2:51" s="12" customFormat="1">
      <c r="B344" s="206"/>
      <c r="C344" s="207"/>
      <c r="D344" s="196" t="s">
        <v>143</v>
      </c>
      <c r="E344" s="208" t="s">
        <v>32</v>
      </c>
      <c r="F344" s="209" t="s">
        <v>371</v>
      </c>
      <c r="G344" s="207"/>
      <c r="H344" s="210">
        <v>80.296000000000006</v>
      </c>
      <c r="I344" s="211"/>
      <c r="J344" s="207"/>
      <c r="K344" s="207"/>
      <c r="L344" s="212"/>
      <c r="M344" s="213"/>
      <c r="N344" s="214"/>
      <c r="O344" s="214"/>
      <c r="P344" s="214"/>
      <c r="Q344" s="214"/>
      <c r="R344" s="214"/>
      <c r="S344" s="214"/>
      <c r="T344" s="215"/>
      <c r="AT344" s="216" t="s">
        <v>143</v>
      </c>
      <c r="AU344" s="216" t="s">
        <v>84</v>
      </c>
      <c r="AV344" s="12" t="s">
        <v>84</v>
      </c>
      <c r="AW344" s="12" t="s">
        <v>39</v>
      </c>
      <c r="AX344" s="12" t="s">
        <v>76</v>
      </c>
      <c r="AY344" s="216" t="s">
        <v>134</v>
      </c>
    </row>
    <row r="345" spans="2:51" s="11" customFormat="1">
      <c r="B345" s="194"/>
      <c r="C345" s="195"/>
      <c r="D345" s="196" t="s">
        <v>143</v>
      </c>
      <c r="E345" s="197" t="s">
        <v>32</v>
      </c>
      <c r="F345" s="198" t="s">
        <v>245</v>
      </c>
      <c r="G345" s="195"/>
      <c r="H345" s="199" t="s">
        <v>32</v>
      </c>
      <c r="I345" s="200"/>
      <c r="J345" s="195"/>
      <c r="K345" s="195"/>
      <c r="L345" s="201"/>
      <c r="M345" s="202"/>
      <c r="N345" s="203"/>
      <c r="O345" s="203"/>
      <c r="P345" s="203"/>
      <c r="Q345" s="203"/>
      <c r="R345" s="203"/>
      <c r="S345" s="203"/>
      <c r="T345" s="204"/>
      <c r="AT345" s="205" t="s">
        <v>143</v>
      </c>
      <c r="AU345" s="205" t="s">
        <v>84</v>
      </c>
      <c r="AV345" s="11" t="s">
        <v>23</v>
      </c>
      <c r="AW345" s="11" t="s">
        <v>39</v>
      </c>
      <c r="AX345" s="11" t="s">
        <v>76</v>
      </c>
      <c r="AY345" s="205" t="s">
        <v>134</v>
      </c>
    </row>
    <row r="346" spans="2:51" s="12" customFormat="1">
      <c r="B346" s="206"/>
      <c r="C346" s="207"/>
      <c r="D346" s="196" t="s">
        <v>143</v>
      </c>
      <c r="E346" s="208" t="s">
        <v>32</v>
      </c>
      <c r="F346" s="209" t="s">
        <v>372</v>
      </c>
      <c r="G346" s="207"/>
      <c r="H346" s="210">
        <v>302.82900000000001</v>
      </c>
      <c r="I346" s="211"/>
      <c r="J346" s="207"/>
      <c r="K346" s="207"/>
      <c r="L346" s="212"/>
      <c r="M346" s="213"/>
      <c r="N346" s="214"/>
      <c r="O346" s="214"/>
      <c r="P346" s="214"/>
      <c r="Q346" s="214"/>
      <c r="R346" s="214"/>
      <c r="S346" s="214"/>
      <c r="T346" s="215"/>
      <c r="AT346" s="216" t="s">
        <v>143</v>
      </c>
      <c r="AU346" s="216" t="s">
        <v>84</v>
      </c>
      <c r="AV346" s="12" t="s">
        <v>84</v>
      </c>
      <c r="AW346" s="12" t="s">
        <v>39</v>
      </c>
      <c r="AX346" s="12" t="s">
        <v>76</v>
      </c>
      <c r="AY346" s="216" t="s">
        <v>134</v>
      </c>
    </row>
    <row r="347" spans="2:51" s="11" customFormat="1">
      <c r="B347" s="194"/>
      <c r="C347" s="195"/>
      <c r="D347" s="196" t="s">
        <v>143</v>
      </c>
      <c r="E347" s="197" t="s">
        <v>32</v>
      </c>
      <c r="F347" s="198" t="s">
        <v>247</v>
      </c>
      <c r="G347" s="195"/>
      <c r="H347" s="199" t="s">
        <v>32</v>
      </c>
      <c r="I347" s="200"/>
      <c r="J347" s="195"/>
      <c r="K347" s="195"/>
      <c r="L347" s="201"/>
      <c r="M347" s="202"/>
      <c r="N347" s="203"/>
      <c r="O347" s="203"/>
      <c r="P347" s="203"/>
      <c r="Q347" s="203"/>
      <c r="R347" s="203"/>
      <c r="S347" s="203"/>
      <c r="T347" s="204"/>
      <c r="AT347" s="205" t="s">
        <v>143</v>
      </c>
      <c r="AU347" s="205" t="s">
        <v>84</v>
      </c>
      <c r="AV347" s="11" t="s">
        <v>23</v>
      </c>
      <c r="AW347" s="11" t="s">
        <v>39</v>
      </c>
      <c r="AX347" s="11" t="s">
        <v>76</v>
      </c>
      <c r="AY347" s="205" t="s">
        <v>134</v>
      </c>
    </row>
    <row r="348" spans="2:51" s="12" customFormat="1">
      <c r="B348" s="206"/>
      <c r="C348" s="207"/>
      <c r="D348" s="196" t="s">
        <v>143</v>
      </c>
      <c r="E348" s="208" t="s">
        <v>32</v>
      </c>
      <c r="F348" s="209" t="s">
        <v>373</v>
      </c>
      <c r="G348" s="207"/>
      <c r="H348" s="210">
        <v>105.494</v>
      </c>
      <c r="I348" s="211"/>
      <c r="J348" s="207"/>
      <c r="K348" s="207"/>
      <c r="L348" s="212"/>
      <c r="M348" s="213"/>
      <c r="N348" s="214"/>
      <c r="O348" s="214"/>
      <c r="P348" s="214"/>
      <c r="Q348" s="214"/>
      <c r="R348" s="214"/>
      <c r="S348" s="214"/>
      <c r="T348" s="215"/>
      <c r="AT348" s="216" t="s">
        <v>143</v>
      </c>
      <c r="AU348" s="216" t="s">
        <v>84</v>
      </c>
      <c r="AV348" s="12" t="s">
        <v>84</v>
      </c>
      <c r="AW348" s="12" t="s">
        <v>39</v>
      </c>
      <c r="AX348" s="12" t="s">
        <v>76</v>
      </c>
      <c r="AY348" s="216" t="s">
        <v>134</v>
      </c>
    </row>
    <row r="349" spans="2:51" s="11" customFormat="1">
      <c r="B349" s="194"/>
      <c r="C349" s="195"/>
      <c r="D349" s="196" t="s">
        <v>143</v>
      </c>
      <c r="E349" s="197" t="s">
        <v>32</v>
      </c>
      <c r="F349" s="198" t="s">
        <v>289</v>
      </c>
      <c r="G349" s="195"/>
      <c r="H349" s="199" t="s">
        <v>32</v>
      </c>
      <c r="I349" s="200"/>
      <c r="J349" s="195"/>
      <c r="K349" s="195"/>
      <c r="L349" s="201"/>
      <c r="M349" s="202"/>
      <c r="N349" s="203"/>
      <c r="O349" s="203"/>
      <c r="P349" s="203"/>
      <c r="Q349" s="203"/>
      <c r="R349" s="203"/>
      <c r="S349" s="203"/>
      <c r="T349" s="204"/>
      <c r="AT349" s="205" t="s">
        <v>143</v>
      </c>
      <c r="AU349" s="205" t="s">
        <v>84</v>
      </c>
      <c r="AV349" s="11" t="s">
        <v>23</v>
      </c>
      <c r="AW349" s="11" t="s">
        <v>39</v>
      </c>
      <c r="AX349" s="11" t="s">
        <v>76</v>
      </c>
      <c r="AY349" s="205" t="s">
        <v>134</v>
      </c>
    </row>
    <row r="350" spans="2:51" s="12" customFormat="1">
      <c r="B350" s="206"/>
      <c r="C350" s="207"/>
      <c r="D350" s="196" t="s">
        <v>143</v>
      </c>
      <c r="E350" s="208" t="s">
        <v>32</v>
      </c>
      <c r="F350" s="209" t="s">
        <v>374</v>
      </c>
      <c r="G350" s="207"/>
      <c r="H350" s="210">
        <v>204.57499999999999</v>
      </c>
      <c r="I350" s="211"/>
      <c r="J350" s="207"/>
      <c r="K350" s="207"/>
      <c r="L350" s="212"/>
      <c r="M350" s="213"/>
      <c r="N350" s="214"/>
      <c r="O350" s="214"/>
      <c r="P350" s="214"/>
      <c r="Q350" s="214"/>
      <c r="R350" s="214"/>
      <c r="S350" s="214"/>
      <c r="T350" s="215"/>
      <c r="AT350" s="216" t="s">
        <v>143</v>
      </c>
      <c r="AU350" s="216" t="s">
        <v>84</v>
      </c>
      <c r="AV350" s="12" t="s">
        <v>84</v>
      </c>
      <c r="AW350" s="12" t="s">
        <v>39</v>
      </c>
      <c r="AX350" s="12" t="s">
        <v>76</v>
      </c>
      <c r="AY350" s="216" t="s">
        <v>134</v>
      </c>
    </row>
    <row r="351" spans="2:51" s="11" customFormat="1">
      <c r="B351" s="194"/>
      <c r="C351" s="195"/>
      <c r="D351" s="196" t="s">
        <v>143</v>
      </c>
      <c r="E351" s="197" t="s">
        <v>32</v>
      </c>
      <c r="F351" s="198" t="s">
        <v>251</v>
      </c>
      <c r="G351" s="195"/>
      <c r="H351" s="199" t="s">
        <v>32</v>
      </c>
      <c r="I351" s="200"/>
      <c r="J351" s="195"/>
      <c r="K351" s="195"/>
      <c r="L351" s="201"/>
      <c r="M351" s="202"/>
      <c r="N351" s="203"/>
      <c r="O351" s="203"/>
      <c r="P351" s="203"/>
      <c r="Q351" s="203"/>
      <c r="R351" s="203"/>
      <c r="S351" s="203"/>
      <c r="T351" s="204"/>
      <c r="AT351" s="205" t="s">
        <v>143</v>
      </c>
      <c r="AU351" s="205" t="s">
        <v>84</v>
      </c>
      <c r="AV351" s="11" t="s">
        <v>23</v>
      </c>
      <c r="AW351" s="11" t="s">
        <v>39</v>
      </c>
      <c r="AX351" s="11" t="s">
        <v>76</v>
      </c>
      <c r="AY351" s="205" t="s">
        <v>134</v>
      </c>
    </row>
    <row r="352" spans="2:51" s="11" customFormat="1">
      <c r="B352" s="194"/>
      <c r="C352" s="195"/>
      <c r="D352" s="196" t="s">
        <v>143</v>
      </c>
      <c r="E352" s="197" t="s">
        <v>32</v>
      </c>
      <c r="F352" s="198" t="s">
        <v>375</v>
      </c>
      <c r="G352" s="195"/>
      <c r="H352" s="199" t="s">
        <v>32</v>
      </c>
      <c r="I352" s="200"/>
      <c r="J352" s="195"/>
      <c r="K352" s="195"/>
      <c r="L352" s="201"/>
      <c r="M352" s="202"/>
      <c r="N352" s="203"/>
      <c r="O352" s="203"/>
      <c r="P352" s="203"/>
      <c r="Q352" s="203"/>
      <c r="R352" s="203"/>
      <c r="S352" s="203"/>
      <c r="T352" s="204"/>
      <c r="AT352" s="205" t="s">
        <v>143</v>
      </c>
      <c r="AU352" s="205" t="s">
        <v>84</v>
      </c>
      <c r="AV352" s="11" t="s">
        <v>23</v>
      </c>
      <c r="AW352" s="11" t="s">
        <v>39</v>
      </c>
      <c r="AX352" s="11" t="s">
        <v>76</v>
      </c>
      <c r="AY352" s="205" t="s">
        <v>134</v>
      </c>
    </row>
    <row r="353" spans="2:65" s="12" customFormat="1">
      <c r="B353" s="206"/>
      <c r="C353" s="207"/>
      <c r="D353" s="196" t="s">
        <v>143</v>
      </c>
      <c r="E353" s="208" t="s">
        <v>32</v>
      </c>
      <c r="F353" s="209" t="s">
        <v>376</v>
      </c>
      <c r="G353" s="207"/>
      <c r="H353" s="210">
        <v>24.402000000000001</v>
      </c>
      <c r="I353" s="211"/>
      <c r="J353" s="207"/>
      <c r="K353" s="207"/>
      <c r="L353" s="212"/>
      <c r="M353" s="213"/>
      <c r="N353" s="214"/>
      <c r="O353" s="214"/>
      <c r="P353" s="214"/>
      <c r="Q353" s="214"/>
      <c r="R353" s="214"/>
      <c r="S353" s="214"/>
      <c r="T353" s="215"/>
      <c r="AT353" s="216" t="s">
        <v>143</v>
      </c>
      <c r="AU353" s="216" t="s">
        <v>84</v>
      </c>
      <c r="AV353" s="12" t="s">
        <v>84</v>
      </c>
      <c r="AW353" s="12" t="s">
        <v>39</v>
      </c>
      <c r="AX353" s="12" t="s">
        <v>76</v>
      </c>
      <c r="AY353" s="216" t="s">
        <v>134</v>
      </c>
    </row>
    <row r="354" spans="2:65" s="12" customFormat="1">
      <c r="B354" s="206"/>
      <c r="C354" s="207"/>
      <c r="D354" s="196" t="s">
        <v>143</v>
      </c>
      <c r="E354" s="208" t="s">
        <v>32</v>
      </c>
      <c r="F354" s="209" t="s">
        <v>377</v>
      </c>
      <c r="G354" s="207"/>
      <c r="H354" s="210">
        <v>22.869</v>
      </c>
      <c r="I354" s="211"/>
      <c r="J354" s="207"/>
      <c r="K354" s="207"/>
      <c r="L354" s="212"/>
      <c r="M354" s="213"/>
      <c r="N354" s="214"/>
      <c r="O354" s="214"/>
      <c r="P354" s="214"/>
      <c r="Q354" s="214"/>
      <c r="R354" s="214"/>
      <c r="S354" s="214"/>
      <c r="T354" s="215"/>
      <c r="AT354" s="216" t="s">
        <v>143</v>
      </c>
      <c r="AU354" s="216" t="s">
        <v>84</v>
      </c>
      <c r="AV354" s="12" t="s">
        <v>84</v>
      </c>
      <c r="AW354" s="12" t="s">
        <v>39</v>
      </c>
      <c r="AX354" s="12" t="s">
        <v>76</v>
      </c>
      <c r="AY354" s="216" t="s">
        <v>134</v>
      </c>
    </row>
    <row r="355" spans="2:65" s="12" customFormat="1">
      <c r="B355" s="206"/>
      <c r="C355" s="207"/>
      <c r="D355" s="196" t="s">
        <v>143</v>
      </c>
      <c r="E355" s="208" t="s">
        <v>32</v>
      </c>
      <c r="F355" s="209" t="s">
        <v>378</v>
      </c>
      <c r="G355" s="207"/>
      <c r="H355" s="210">
        <v>45.213000000000001</v>
      </c>
      <c r="I355" s="211"/>
      <c r="J355" s="207"/>
      <c r="K355" s="207"/>
      <c r="L355" s="212"/>
      <c r="M355" s="213"/>
      <c r="N355" s="214"/>
      <c r="O355" s="214"/>
      <c r="P355" s="214"/>
      <c r="Q355" s="214"/>
      <c r="R355" s="214"/>
      <c r="S355" s="214"/>
      <c r="T355" s="215"/>
      <c r="AT355" s="216" t="s">
        <v>143</v>
      </c>
      <c r="AU355" s="216" t="s">
        <v>84</v>
      </c>
      <c r="AV355" s="12" t="s">
        <v>84</v>
      </c>
      <c r="AW355" s="12" t="s">
        <v>39</v>
      </c>
      <c r="AX355" s="12" t="s">
        <v>76</v>
      </c>
      <c r="AY355" s="216" t="s">
        <v>134</v>
      </c>
    </row>
    <row r="356" spans="2:65" s="12" customFormat="1">
      <c r="B356" s="206"/>
      <c r="C356" s="207"/>
      <c r="D356" s="196" t="s">
        <v>143</v>
      </c>
      <c r="E356" s="208" t="s">
        <v>32</v>
      </c>
      <c r="F356" s="209" t="s">
        <v>379</v>
      </c>
      <c r="G356" s="207"/>
      <c r="H356" s="210">
        <v>8.593</v>
      </c>
      <c r="I356" s="211"/>
      <c r="J356" s="207"/>
      <c r="K356" s="207"/>
      <c r="L356" s="212"/>
      <c r="M356" s="213"/>
      <c r="N356" s="214"/>
      <c r="O356" s="214"/>
      <c r="P356" s="214"/>
      <c r="Q356" s="214"/>
      <c r="R356" s="214"/>
      <c r="S356" s="214"/>
      <c r="T356" s="215"/>
      <c r="AT356" s="216" t="s">
        <v>143</v>
      </c>
      <c r="AU356" s="216" t="s">
        <v>84</v>
      </c>
      <c r="AV356" s="12" t="s">
        <v>84</v>
      </c>
      <c r="AW356" s="12" t="s">
        <v>39</v>
      </c>
      <c r="AX356" s="12" t="s">
        <v>76</v>
      </c>
      <c r="AY356" s="216" t="s">
        <v>134</v>
      </c>
    </row>
    <row r="357" spans="2:65" s="12" customFormat="1">
      <c r="B357" s="206"/>
      <c r="C357" s="207"/>
      <c r="D357" s="196" t="s">
        <v>143</v>
      </c>
      <c r="E357" s="208" t="s">
        <v>32</v>
      </c>
      <c r="F357" s="209" t="s">
        <v>380</v>
      </c>
      <c r="G357" s="207"/>
      <c r="H357" s="210">
        <v>16.21</v>
      </c>
      <c r="I357" s="211"/>
      <c r="J357" s="207"/>
      <c r="K357" s="207"/>
      <c r="L357" s="212"/>
      <c r="M357" s="213"/>
      <c r="N357" s="214"/>
      <c r="O357" s="214"/>
      <c r="P357" s="214"/>
      <c r="Q357" s="214"/>
      <c r="R357" s="214"/>
      <c r="S357" s="214"/>
      <c r="T357" s="215"/>
      <c r="AT357" s="216" t="s">
        <v>143</v>
      </c>
      <c r="AU357" s="216" t="s">
        <v>84</v>
      </c>
      <c r="AV357" s="12" t="s">
        <v>84</v>
      </c>
      <c r="AW357" s="12" t="s">
        <v>39</v>
      </c>
      <c r="AX357" s="12" t="s">
        <v>76</v>
      </c>
      <c r="AY357" s="216" t="s">
        <v>134</v>
      </c>
    </row>
    <row r="358" spans="2:65" s="14" customFormat="1">
      <c r="B358" s="232"/>
      <c r="C358" s="233"/>
      <c r="D358" s="196" t="s">
        <v>143</v>
      </c>
      <c r="E358" s="234" t="s">
        <v>32</v>
      </c>
      <c r="F358" s="235" t="s">
        <v>218</v>
      </c>
      <c r="G358" s="233"/>
      <c r="H358" s="236">
        <v>1236.607</v>
      </c>
      <c r="I358" s="237"/>
      <c r="J358" s="233"/>
      <c r="K358" s="233"/>
      <c r="L358" s="238"/>
      <c r="M358" s="239"/>
      <c r="N358" s="240"/>
      <c r="O358" s="240"/>
      <c r="P358" s="240"/>
      <c r="Q358" s="240"/>
      <c r="R358" s="240"/>
      <c r="S358" s="240"/>
      <c r="T358" s="241"/>
      <c r="AT358" s="242" t="s">
        <v>143</v>
      </c>
      <c r="AU358" s="242" t="s">
        <v>84</v>
      </c>
      <c r="AV358" s="14" t="s">
        <v>159</v>
      </c>
      <c r="AW358" s="14" t="s">
        <v>39</v>
      </c>
      <c r="AX358" s="14" t="s">
        <v>76</v>
      </c>
      <c r="AY358" s="242" t="s">
        <v>134</v>
      </c>
    </row>
    <row r="359" spans="2:65" s="13" customFormat="1">
      <c r="B359" s="217"/>
      <c r="C359" s="218"/>
      <c r="D359" s="219" t="s">
        <v>143</v>
      </c>
      <c r="E359" s="220" t="s">
        <v>32</v>
      </c>
      <c r="F359" s="221" t="s">
        <v>150</v>
      </c>
      <c r="G359" s="218"/>
      <c r="H359" s="222">
        <v>1766.578</v>
      </c>
      <c r="I359" s="223"/>
      <c r="J359" s="218"/>
      <c r="K359" s="218"/>
      <c r="L359" s="224"/>
      <c r="M359" s="225"/>
      <c r="N359" s="226"/>
      <c r="O359" s="226"/>
      <c r="P359" s="226"/>
      <c r="Q359" s="226"/>
      <c r="R359" s="226"/>
      <c r="S359" s="226"/>
      <c r="T359" s="227"/>
      <c r="AT359" s="228" t="s">
        <v>143</v>
      </c>
      <c r="AU359" s="228" t="s">
        <v>84</v>
      </c>
      <c r="AV359" s="13" t="s">
        <v>141</v>
      </c>
      <c r="AW359" s="13" t="s">
        <v>39</v>
      </c>
      <c r="AX359" s="13" t="s">
        <v>23</v>
      </c>
      <c r="AY359" s="228" t="s">
        <v>134</v>
      </c>
    </row>
    <row r="360" spans="2:65" s="1" customFormat="1" ht="51.6" customHeight="1">
      <c r="B360" s="35"/>
      <c r="C360" s="182" t="s">
        <v>381</v>
      </c>
      <c r="D360" s="182" t="s">
        <v>136</v>
      </c>
      <c r="E360" s="183" t="s">
        <v>382</v>
      </c>
      <c r="F360" s="184" t="s">
        <v>383</v>
      </c>
      <c r="G360" s="185" t="s">
        <v>214</v>
      </c>
      <c r="H360" s="186">
        <v>529.971</v>
      </c>
      <c r="I360" s="187"/>
      <c r="J360" s="188">
        <f>ROUND(I360*H360,2)</f>
        <v>0</v>
      </c>
      <c r="K360" s="184" t="s">
        <v>32</v>
      </c>
      <c r="L360" s="55"/>
      <c r="M360" s="189" t="s">
        <v>32</v>
      </c>
      <c r="N360" s="190" t="s">
        <v>47</v>
      </c>
      <c r="O360" s="36"/>
      <c r="P360" s="191">
        <f>O360*H360</f>
        <v>0</v>
      </c>
      <c r="Q360" s="191">
        <v>0</v>
      </c>
      <c r="R360" s="191">
        <f>Q360*H360</f>
        <v>0</v>
      </c>
      <c r="S360" s="191">
        <v>0</v>
      </c>
      <c r="T360" s="192">
        <f>S360*H360</f>
        <v>0</v>
      </c>
      <c r="AR360" s="18" t="s">
        <v>141</v>
      </c>
      <c r="AT360" s="18" t="s">
        <v>136</v>
      </c>
      <c r="AU360" s="18" t="s">
        <v>84</v>
      </c>
      <c r="AY360" s="18" t="s">
        <v>134</v>
      </c>
      <c r="BE360" s="193">
        <f>IF(N360="základní",J360,0)</f>
        <v>0</v>
      </c>
      <c r="BF360" s="193">
        <f>IF(N360="snížená",J360,0)</f>
        <v>0</v>
      </c>
      <c r="BG360" s="193">
        <f>IF(N360="zákl. přenesená",J360,0)</f>
        <v>0</v>
      </c>
      <c r="BH360" s="193">
        <f>IF(N360="sníž. přenesená",J360,0)</f>
        <v>0</v>
      </c>
      <c r="BI360" s="193">
        <f>IF(N360="nulová",J360,0)</f>
        <v>0</v>
      </c>
      <c r="BJ360" s="18" t="s">
        <v>23</v>
      </c>
      <c r="BK360" s="193">
        <f>ROUND(I360*H360,2)</f>
        <v>0</v>
      </c>
      <c r="BL360" s="18" t="s">
        <v>141</v>
      </c>
      <c r="BM360" s="18" t="s">
        <v>384</v>
      </c>
    </row>
    <row r="361" spans="2:65" s="12" customFormat="1">
      <c r="B361" s="206"/>
      <c r="C361" s="207"/>
      <c r="D361" s="196" t="s">
        <v>143</v>
      </c>
      <c r="E361" s="208" t="s">
        <v>32</v>
      </c>
      <c r="F361" s="209" t="s">
        <v>385</v>
      </c>
      <c r="G361" s="207"/>
      <c r="H361" s="210">
        <v>479.70800000000003</v>
      </c>
      <c r="I361" s="211"/>
      <c r="J361" s="207"/>
      <c r="K361" s="207"/>
      <c r="L361" s="212"/>
      <c r="M361" s="213"/>
      <c r="N361" s="214"/>
      <c r="O361" s="214"/>
      <c r="P361" s="214"/>
      <c r="Q361" s="214"/>
      <c r="R361" s="214"/>
      <c r="S361" s="214"/>
      <c r="T361" s="215"/>
      <c r="AT361" s="216" t="s">
        <v>143</v>
      </c>
      <c r="AU361" s="216" t="s">
        <v>84</v>
      </c>
      <c r="AV361" s="12" t="s">
        <v>84</v>
      </c>
      <c r="AW361" s="12" t="s">
        <v>39</v>
      </c>
      <c r="AX361" s="12" t="s">
        <v>76</v>
      </c>
      <c r="AY361" s="216" t="s">
        <v>134</v>
      </c>
    </row>
    <row r="362" spans="2:65" s="12" customFormat="1">
      <c r="B362" s="206"/>
      <c r="C362" s="207"/>
      <c r="D362" s="196" t="s">
        <v>143</v>
      </c>
      <c r="E362" s="208" t="s">
        <v>32</v>
      </c>
      <c r="F362" s="209" t="s">
        <v>333</v>
      </c>
      <c r="G362" s="207"/>
      <c r="H362" s="210">
        <v>50.262999999999998</v>
      </c>
      <c r="I362" s="211"/>
      <c r="J362" s="207"/>
      <c r="K362" s="207"/>
      <c r="L362" s="212"/>
      <c r="M362" s="213"/>
      <c r="N362" s="214"/>
      <c r="O362" s="214"/>
      <c r="P362" s="214"/>
      <c r="Q362" s="214"/>
      <c r="R362" s="214"/>
      <c r="S362" s="214"/>
      <c r="T362" s="215"/>
      <c r="AT362" s="216" t="s">
        <v>143</v>
      </c>
      <c r="AU362" s="216" t="s">
        <v>84</v>
      </c>
      <c r="AV362" s="12" t="s">
        <v>84</v>
      </c>
      <c r="AW362" s="12" t="s">
        <v>39</v>
      </c>
      <c r="AX362" s="12" t="s">
        <v>76</v>
      </c>
      <c r="AY362" s="216" t="s">
        <v>134</v>
      </c>
    </row>
    <row r="363" spans="2:65" s="13" customFormat="1">
      <c r="B363" s="217"/>
      <c r="C363" s="218"/>
      <c r="D363" s="219" t="s">
        <v>143</v>
      </c>
      <c r="E363" s="220" t="s">
        <v>32</v>
      </c>
      <c r="F363" s="221" t="s">
        <v>150</v>
      </c>
      <c r="G363" s="218"/>
      <c r="H363" s="222">
        <v>529.971</v>
      </c>
      <c r="I363" s="223"/>
      <c r="J363" s="218"/>
      <c r="K363" s="218"/>
      <c r="L363" s="224"/>
      <c r="M363" s="225"/>
      <c r="N363" s="226"/>
      <c r="O363" s="226"/>
      <c r="P363" s="226"/>
      <c r="Q363" s="226"/>
      <c r="R363" s="226"/>
      <c r="S363" s="226"/>
      <c r="T363" s="227"/>
      <c r="AT363" s="228" t="s">
        <v>143</v>
      </c>
      <c r="AU363" s="228" t="s">
        <v>84</v>
      </c>
      <c r="AV363" s="13" t="s">
        <v>141</v>
      </c>
      <c r="AW363" s="13" t="s">
        <v>39</v>
      </c>
      <c r="AX363" s="13" t="s">
        <v>23</v>
      </c>
      <c r="AY363" s="228" t="s">
        <v>134</v>
      </c>
    </row>
    <row r="364" spans="2:65" s="1" customFormat="1" ht="20.45" customHeight="1">
      <c r="B364" s="35"/>
      <c r="C364" s="243" t="s">
        <v>386</v>
      </c>
      <c r="D364" s="243" t="s">
        <v>387</v>
      </c>
      <c r="E364" s="244" t="s">
        <v>388</v>
      </c>
      <c r="F364" s="245" t="s">
        <v>389</v>
      </c>
      <c r="G364" s="246" t="s">
        <v>344</v>
      </c>
      <c r="H364" s="247">
        <v>1998.357</v>
      </c>
      <c r="I364" s="248"/>
      <c r="J364" s="249">
        <f>ROUND(I364*H364,2)</f>
        <v>0</v>
      </c>
      <c r="K364" s="245" t="s">
        <v>140</v>
      </c>
      <c r="L364" s="250"/>
      <c r="M364" s="251" t="s">
        <v>32</v>
      </c>
      <c r="N364" s="252" t="s">
        <v>47</v>
      </c>
      <c r="O364" s="36"/>
      <c r="P364" s="191">
        <f>O364*H364</f>
        <v>0</v>
      </c>
      <c r="Q364" s="191">
        <v>0</v>
      </c>
      <c r="R364" s="191">
        <f>Q364*H364</f>
        <v>0</v>
      </c>
      <c r="S364" s="191">
        <v>0</v>
      </c>
      <c r="T364" s="192">
        <f>S364*H364</f>
        <v>0</v>
      </c>
      <c r="AR364" s="18" t="s">
        <v>195</v>
      </c>
      <c r="AT364" s="18" t="s">
        <v>387</v>
      </c>
      <c r="AU364" s="18" t="s">
        <v>84</v>
      </c>
      <c r="AY364" s="18" t="s">
        <v>134</v>
      </c>
      <c r="BE364" s="193">
        <f>IF(N364="základní",J364,0)</f>
        <v>0</v>
      </c>
      <c r="BF364" s="193">
        <f>IF(N364="snížená",J364,0)</f>
        <v>0</v>
      </c>
      <c r="BG364" s="193">
        <f>IF(N364="zákl. přenesená",J364,0)</f>
        <v>0</v>
      </c>
      <c r="BH364" s="193">
        <f>IF(N364="sníž. přenesená",J364,0)</f>
        <v>0</v>
      </c>
      <c r="BI364" s="193">
        <f>IF(N364="nulová",J364,0)</f>
        <v>0</v>
      </c>
      <c r="BJ364" s="18" t="s">
        <v>23</v>
      </c>
      <c r="BK364" s="193">
        <f>ROUND(I364*H364,2)</f>
        <v>0</v>
      </c>
      <c r="BL364" s="18" t="s">
        <v>141</v>
      </c>
      <c r="BM364" s="18" t="s">
        <v>390</v>
      </c>
    </row>
    <row r="365" spans="2:65" s="12" customFormat="1">
      <c r="B365" s="206"/>
      <c r="C365" s="207"/>
      <c r="D365" s="196" t="s">
        <v>143</v>
      </c>
      <c r="E365" s="208" t="s">
        <v>32</v>
      </c>
      <c r="F365" s="209" t="s">
        <v>391</v>
      </c>
      <c r="G365" s="207"/>
      <c r="H365" s="210">
        <v>688.62</v>
      </c>
      <c r="I365" s="211"/>
      <c r="J365" s="207"/>
      <c r="K365" s="207"/>
      <c r="L365" s="212"/>
      <c r="M365" s="213"/>
      <c r="N365" s="214"/>
      <c r="O365" s="214"/>
      <c r="P365" s="214"/>
      <c r="Q365" s="214"/>
      <c r="R365" s="214"/>
      <c r="S365" s="214"/>
      <c r="T365" s="215"/>
      <c r="AT365" s="216" t="s">
        <v>143</v>
      </c>
      <c r="AU365" s="216" t="s">
        <v>84</v>
      </c>
      <c r="AV365" s="12" t="s">
        <v>84</v>
      </c>
      <c r="AW365" s="12" t="s">
        <v>39</v>
      </c>
      <c r="AX365" s="12" t="s">
        <v>76</v>
      </c>
      <c r="AY365" s="216" t="s">
        <v>134</v>
      </c>
    </row>
    <row r="366" spans="2:65" s="12" customFormat="1">
      <c r="B366" s="206"/>
      <c r="C366" s="207"/>
      <c r="D366" s="196" t="s">
        <v>143</v>
      </c>
      <c r="E366" s="208" t="s">
        <v>32</v>
      </c>
      <c r="F366" s="209" t="s">
        <v>392</v>
      </c>
      <c r="G366" s="207"/>
      <c r="H366" s="210">
        <v>129.75800000000001</v>
      </c>
      <c r="I366" s="211"/>
      <c r="J366" s="207"/>
      <c r="K366" s="207"/>
      <c r="L366" s="212"/>
      <c r="M366" s="213"/>
      <c r="N366" s="214"/>
      <c r="O366" s="214"/>
      <c r="P366" s="214"/>
      <c r="Q366" s="214"/>
      <c r="R366" s="214"/>
      <c r="S366" s="214"/>
      <c r="T366" s="215"/>
      <c r="AT366" s="216" t="s">
        <v>143</v>
      </c>
      <c r="AU366" s="216" t="s">
        <v>84</v>
      </c>
      <c r="AV366" s="12" t="s">
        <v>84</v>
      </c>
      <c r="AW366" s="12" t="s">
        <v>39</v>
      </c>
      <c r="AX366" s="12" t="s">
        <v>76</v>
      </c>
      <c r="AY366" s="216" t="s">
        <v>134</v>
      </c>
    </row>
    <row r="367" spans="2:65" s="12" customFormat="1">
      <c r="B367" s="206"/>
      <c r="C367" s="207"/>
      <c r="D367" s="196" t="s">
        <v>143</v>
      </c>
      <c r="E367" s="208" t="s">
        <v>32</v>
      </c>
      <c r="F367" s="209" t="s">
        <v>393</v>
      </c>
      <c r="G367" s="207"/>
      <c r="H367" s="210">
        <v>489.37200000000001</v>
      </c>
      <c r="I367" s="211"/>
      <c r="J367" s="207"/>
      <c r="K367" s="207"/>
      <c r="L367" s="212"/>
      <c r="M367" s="213"/>
      <c r="N367" s="214"/>
      <c r="O367" s="214"/>
      <c r="P367" s="214"/>
      <c r="Q367" s="214"/>
      <c r="R367" s="214"/>
      <c r="S367" s="214"/>
      <c r="T367" s="215"/>
      <c r="AT367" s="216" t="s">
        <v>143</v>
      </c>
      <c r="AU367" s="216" t="s">
        <v>84</v>
      </c>
      <c r="AV367" s="12" t="s">
        <v>84</v>
      </c>
      <c r="AW367" s="12" t="s">
        <v>39</v>
      </c>
      <c r="AX367" s="12" t="s">
        <v>76</v>
      </c>
      <c r="AY367" s="216" t="s">
        <v>134</v>
      </c>
    </row>
    <row r="368" spans="2:65" s="12" customFormat="1">
      <c r="B368" s="206"/>
      <c r="C368" s="207"/>
      <c r="D368" s="196" t="s">
        <v>143</v>
      </c>
      <c r="E368" s="208" t="s">
        <v>32</v>
      </c>
      <c r="F368" s="209" t="s">
        <v>394</v>
      </c>
      <c r="G368" s="207"/>
      <c r="H368" s="210">
        <v>170.47800000000001</v>
      </c>
      <c r="I368" s="211"/>
      <c r="J368" s="207"/>
      <c r="K368" s="207"/>
      <c r="L368" s="212"/>
      <c r="M368" s="213"/>
      <c r="N368" s="214"/>
      <c r="O368" s="214"/>
      <c r="P368" s="214"/>
      <c r="Q368" s="214"/>
      <c r="R368" s="214"/>
      <c r="S368" s="214"/>
      <c r="T368" s="215"/>
      <c r="AT368" s="216" t="s">
        <v>143</v>
      </c>
      <c r="AU368" s="216" t="s">
        <v>84</v>
      </c>
      <c r="AV368" s="12" t="s">
        <v>84</v>
      </c>
      <c r="AW368" s="12" t="s">
        <v>39</v>
      </c>
      <c r="AX368" s="12" t="s">
        <v>76</v>
      </c>
      <c r="AY368" s="216" t="s">
        <v>134</v>
      </c>
    </row>
    <row r="369" spans="2:65" s="12" customFormat="1">
      <c r="B369" s="206"/>
      <c r="C369" s="207"/>
      <c r="D369" s="196" t="s">
        <v>143</v>
      </c>
      <c r="E369" s="208" t="s">
        <v>32</v>
      </c>
      <c r="F369" s="209" t="s">
        <v>395</v>
      </c>
      <c r="G369" s="207"/>
      <c r="H369" s="210">
        <v>330.59300000000002</v>
      </c>
      <c r="I369" s="211"/>
      <c r="J369" s="207"/>
      <c r="K369" s="207"/>
      <c r="L369" s="212"/>
      <c r="M369" s="213"/>
      <c r="N369" s="214"/>
      <c r="O369" s="214"/>
      <c r="P369" s="214"/>
      <c r="Q369" s="214"/>
      <c r="R369" s="214"/>
      <c r="S369" s="214"/>
      <c r="T369" s="215"/>
      <c r="AT369" s="216" t="s">
        <v>143</v>
      </c>
      <c r="AU369" s="216" t="s">
        <v>84</v>
      </c>
      <c r="AV369" s="12" t="s">
        <v>84</v>
      </c>
      <c r="AW369" s="12" t="s">
        <v>39</v>
      </c>
      <c r="AX369" s="12" t="s">
        <v>76</v>
      </c>
      <c r="AY369" s="216" t="s">
        <v>134</v>
      </c>
    </row>
    <row r="370" spans="2:65" s="12" customFormat="1">
      <c r="B370" s="206"/>
      <c r="C370" s="207"/>
      <c r="D370" s="196" t="s">
        <v>143</v>
      </c>
      <c r="E370" s="208" t="s">
        <v>32</v>
      </c>
      <c r="F370" s="209" t="s">
        <v>396</v>
      </c>
      <c r="G370" s="207"/>
      <c r="H370" s="210">
        <v>189.536</v>
      </c>
      <c r="I370" s="211"/>
      <c r="J370" s="207"/>
      <c r="K370" s="207"/>
      <c r="L370" s="212"/>
      <c r="M370" s="213"/>
      <c r="N370" s="214"/>
      <c r="O370" s="214"/>
      <c r="P370" s="214"/>
      <c r="Q370" s="214"/>
      <c r="R370" s="214"/>
      <c r="S370" s="214"/>
      <c r="T370" s="215"/>
      <c r="AT370" s="216" t="s">
        <v>143</v>
      </c>
      <c r="AU370" s="216" t="s">
        <v>84</v>
      </c>
      <c r="AV370" s="12" t="s">
        <v>84</v>
      </c>
      <c r="AW370" s="12" t="s">
        <v>39</v>
      </c>
      <c r="AX370" s="12" t="s">
        <v>76</v>
      </c>
      <c r="AY370" s="216" t="s">
        <v>134</v>
      </c>
    </row>
    <row r="371" spans="2:65" s="13" customFormat="1">
      <c r="B371" s="217"/>
      <c r="C371" s="218"/>
      <c r="D371" s="219" t="s">
        <v>143</v>
      </c>
      <c r="E371" s="220" t="s">
        <v>32</v>
      </c>
      <c r="F371" s="221" t="s">
        <v>150</v>
      </c>
      <c r="G371" s="218"/>
      <c r="H371" s="222">
        <v>1998.357</v>
      </c>
      <c r="I371" s="223"/>
      <c r="J371" s="218"/>
      <c r="K371" s="218"/>
      <c r="L371" s="224"/>
      <c r="M371" s="225"/>
      <c r="N371" s="226"/>
      <c r="O371" s="226"/>
      <c r="P371" s="226"/>
      <c r="Q371" s="226"/>
      <c r="R371" s="226"/>
      <c r="S371" s="226"/>
      <c r="T371" s="227"/>
      <c r="AT371" s="228" t="s">
        <v>143</v>
      </c>
      <c r="AU371" s="228" t="s">
        <v>84</v>
      </c>
      <c r="AV371" s="13" t="s">
        <v>141</v>
      </c>
      <c r="AW371" s="13" t="s">
        <v>39</v>
      </c>
      <c r="AX371" s="13" t="s">
        <v>23</v>
      </c>
      <c r="AY371" s="228" t="s">
        <v>134</v>
      </c>
    </row>
    <row r="372" spans="2:65" s="1" customFormat="1" ht="40.15" customHeight="1">
      <c r="B372" s="35"/>
      <c r="C372" s="182" t="s">
        <v>397</v>
      </c>
      <c r="D372" s="182" t="s">
        <v>136</v>
      </c>
      <c r="E372" s="183" t="s">
        <v>398</v>
      </c>
      <c r="F372" s="184" t="s">
        <v>399</v>
      </c>
      <c r="G372" s="185" t="s">
        <v>214</v>
      </c>
      <c r="H372" s="186">
        <v>576.79999999999995</v>
      </c>
      <c r="I372" s="187"/>
      <c r="J372" s="188">
        <f>ROUND(I372*H372,2)</f>
        <v>0</v>
      </c>
      <c r="K372" s="184" t="s">
        <v>140</v>
      </c>
      <c r="L372" s="55"/>
      <c r="M372" s="189" t="s">
        <v>32</v>
      </c>
      <c r="N372" s="190" t="s">
        <v>47</v>
      </c>
      <c r="O372" s="36"/>
      <c r="P372" s="191">
        <f>O372*H372</f>
        <v>0</v>
      </c>
      <c r="Q372" s="191">
        <v>0</v>
      </c>
      <c r="R372" s="191">
        <f>Q372*H372</f>
        <v>0</v>
      </c>
      <c r="S372" s="191">
        <v>0</v>
      </c>
      <c r="T372" s="192">
        <f>S372*H372</f>
        <v>0</v>
      </c>
      <c r="AR372" s="18" t="s">
        <v>141</v>
      </c>
      <c r="AT372" s="18" t="s">
        <v>136</v>
      </c>
      <c r="AU372" s="18" t="s">
        <v>84</v>
      </c>
      <c r="AY372" s="18" t="s">
        <v>134</v>
      </c>
      <c r="BE372" s="193">
        <f>IF(N372="základní",J372,0)</f>
        <v>0</v>
      </c>
      <c r="BF372" s="193">
        <f>IF(N372="snížená",J372,0)</f>
        <v>0</v>
      </c>
      <c r="BG372" s="193">
        <f>IF(N372="zákl. přenesená",J372,0)</f>
        <v>0</v>
      </c>
      <c r="BH372" s="193">
        <f>IF(N372="sníž. přenesená",J372,0)</f>
        <v>0</v>
      </c>
      <c r="BI372" s="193">
        <f>IF(N372="nulová",J372,0)</f>
        <v>0</v>
      </c>
      <c r="BJ372" s="18" t="s">
        <v>23</v>
      </c>
      <c r="BK372" s="193">
        <f>ROUND(I372*H372,2)</f>
        <v>0</v>
      </c>
      <c r="BL372" s="18" t="s">
        <v>141</v>
      </c>
      <c r="BM372" s="18" t="s">
        <v>400</v>
      </c>
    </row>
    <row r="373" spans="2:65" s="11" customFormat="1">
      <c r="B373" s="194"/>
      <c r="C373" s="195"/>
      <c r="D373" s="196" t="s">
        <v>143</v>
      </c>
      <c r="E373" s="197" t="s">
        <v>32</v>
      </c>
      <c r="F373" s="198" t="s">
        <v>401</v>
      </c>
      <c r="G373" s="195"/>
      <c r="H373" s="199" t="s">
        <v>32</v>
      </c>
      <c r="I373" s="200"/>
      <c r="J373" s="195"/>
      <c r="K373" s="195"/>
      <c r="L373" s="201"/>
      <c r="M373" s="202"/>
      <c r="N373" s="203"/>
      <c r="O373" s="203"/>
      <c r="P373" s="203"/>
      <c r="Q373" s="203"/>
      <c r="R373" s="203"/>
      <c r="S373" s="203"/>
      <c r="T373" s="204"/>
      <c r="AT373" s="205" t="s">
        <v>143</v>
      </c>
      <c r="AU373" s="205" t="s">
        <v>84</v>
      </c>
      <c r="AV373" s="11" t="s">
        <v>23</v>
      </c>
      <c r="AW373" s="11" t="s">
        <v>39</v>
      </c>
      <c r="AX373" s="11" t="s">
        <v>76</v>
      </c>
      <c r="AY373" s="205" t="s">
        <v>134</v>
      </c>
    </row>
    <row r="374" spans="2:65" s="12" customFormat="1">
      <c r="B374" s="206"/>
      <c r="C374" s="207"/>
      <c r="D374" s="196" t="s">
        <v>143</v>
      </c>
      <c r="E374" s="208" t="s">
        <v>32</v>
      </c>
      <c r="F374" s="209" t="s">
        <v>402</v>
      </c>
      <c r="G374" s="207"/>
      <c r="H374" s="210">
        <v>222.642</v>
      </c>
      <c r="I374" s="211"/>
      <c r="J374" s="207"/>
      <c r="K374" s="207"/>
      <c r="L374" s="212"/>
      <c r="M374" s="213"/>
      <c r="N374" s="214"/>
      <c r="O374" s="214"/>
      <c r="P374" s="214"/>
      <c r="Q374" s="214"/>
      <c r="R374" s="214"/>
      <c r="S374" s="214"/>
      <c r="T374" s="215"/>
      <c r="AT374" s="216" t="s">
        <v>143</v>
      </c>
      <c r="AU374" s="216" t="s">
        <v>84</v>
      </c>
      <c r="AV374" s="12" t="s">
        <v>84</v>
      </c>
      <c r="AW374" s="12" t="s">
        <v>39</v>
      </c>
      <c r="AX374" s="12" t="s">
        <v>76</v>
      </c>
      <c r="AY374" s="216" t="s">
        <v>134</v>
      </c>
    </row>
    <row r="375" spans="2:65" s="14" customFormat="1">
      <c r="B375" s="232"/>
      <c r="C375" s="233"/>
      <c r="D375" s="196" t="s">
        <v>143</v>
      </c>
      <c r="E375" s="234" t="s">
        <v>32</v>
      </c>
      <c r="F375" s="235" t="s">
        <v>218</v>
      </c>
      <c r="G375" s="233"/>
      <c r="H375" s="236">
        <v>222.642</v>
      </c>
      <c r="I375" s="237"/>
      <c r="J375" s="233"/>
      <c r="K375" s="233"/>
      <c r="L375" s="238"/>
      <c r="M375" s="239"/>
      <c r="N375" s="240"/>
      <c r="O375" s="240"/>
      <c r="P375" s="240"/>
      <c r="Q375" s="240"/>
      <c r="R375" s="240"/>
      <c r="S375" s="240"/>
      <c r="T375" s="241"/>
      <c r="AT375" s="242" t="s">
        <v>143</v>
      </c>
      <c r="AU375" s="242" t="s">
        <v>84</v>
      </c>
      <c r="AV375" s="14" t="s">
        <v>159</v>
      </c>
      <c r="AW375" s="14" t="s">
        <v>39</v>
      </c>
      <c r="AX375" s="14" t="s">
        <v>76</v>
      </c>
      <c r="AY375" s="242" t="s">
        <v>134</v>
      </c>
    </row>
    <row r="376" spans="2:65" s="11" customFormat="1">
      <c r="B376" s="194"/>
      <c r="C376" s="195"/>
      <c r="D376" s="196" t="s">
        <v>143</v>
      </c>
      <c r="E376" s="197" t="s">
        <v>32</v>
      </c>
      <c r="F376" s="198" t="s">
        <v>403</v>
      </c>
      <c r="G376" s="195"/>
      <c r="H376" s="199" t="s">
        <v>32</v>
      </c>
      <c r="I376" s="200"/>
      <c r="J376" s="195"/>
      <c r="K376" s="195"/>
      <c r="L376" s="201"/>
      <c r="M376" s="202"/>
      <c r="N376" s="203"/>
      <c r="O376" s="203"/>
      <c r="P376" s="203"/>
      <c r="Q376" s="203"/>
      <c r="R376" s="203"/>
      <c r="S376" s="203"/>
      <c r="T376" s="204"/>
      <c r="AT376" s="205" t="s">
        <v>143</v>
      </c>
      <c r="AU376" s="205" t="s">
        <v>84</v>
      </c>
      <c r="AV376" s="11" t="s">
        <v>23</v>
      </c>
      <c r="AW376" s="11" t="s">
        <v>39</v>
      </c>
      <c r="AX376" s="11" t="s">
        <v>76</v>
      </c>
      <c r="AY376" s="205" t="s">
        <v>134</v>
      </c>
    </row>
    <row r="377" spans="2:65" s="12" customFormat="1">
      <c r="B377" s="206"/>
      <c r="C377" s="207"/>
      <c r="D377" s="196" t="s">
        <v>143</v>
      </c>
      <c r="E377" s="208" t="s">
        <v>32</v>
      </c>
      <c r="F377" s="209" t="s">
        <v>404</v>
      </c>
      <c r="G377" s="207"/>
      <c r="H377" s="210">
        <v>46.530999999999999</v>
      </c>
      <c r="I377" s="211"/>
      <c r="J377" s="207"/>
      <c r="K377" s="207"/>
      <c r="L377" s="212"/>
      <c r="M377" s="213"/>
      <c r="N377" s="214"/>
      <c r="O377" s="214"/>
      <c r="P377" s="214"/>
      <c r="Q377" s="214"/>
      <c r="R377" s="214"/>
      <c r="S377" s="214"/>
      <c r="T377" s="215"/>
      <c r="AT377" s="216" t="s">
        <v>143</v>
      </c>
      <c r="AU377" s="216" t="s">
        <v>84</v>
      </c>
      <c r="AV377" s="12" t="s">
        <v>84</v>
      </c>
      <c r="AW377" s="12" t="s">
        <v>39</v>
      </c>
      <c r="AX377" s="12" t="s">
        <v>76</v>
      </c>
      <c r="AY377" s="216" t="s">
        <v>134</v>
      </c>
    </row>
    <row r="378" spans="2:65" s="14" customFormat="1">
      <c r="B378" s="232"/>
      <c r="C378" s="233"/>
      <c r="D378" s="196" t="s">
        <v>143</v>
      </c>
      <c r="E378" s="234" t="s">
        <v>32</v>
      </c>
      <c r="F378" s="235" t="s">
        <v>218</v>
      </c>
      <c r="G378" s="233"/>
      <c r="H378" s="236">
        <v>46.530999999999999</v>
      </c>
      <c r="I378" s="237"/>
      <c r="J378" s="233"/>
      <c r="K378" s="233"/>
      <c r="L378" s="238"/>
      <c r="M378" s="239"/>
      <c r="N378" s="240"/>
      <c r="O378" s="240"/>
      <c r="P378" s="240"/>
      <c r="Q378" s="240"/>
      <c r="R378" s="240"/>
      <c r="S378" s="240"/>
      <c r="T378" s="241"/>
      <c r="AT378" s="242" t="s">
        <v>143</v>
      </c>
      <c r="AU378" s="242" t="s">
        <v>84</v>
      </c>
      <c r="AV378" s="14" t="s">
        <v>159</v>
      </c>
      <c r="AW378" s="14" t="s">
        <v>39</v>
      </c>
      <c r="AX378" s="14" t="s">
        <v>76</v>
      </c>
      <c r="AY378" s="242" t="s">
        <v>134</v>
      </c>
    </row>
    <row r="379" spans="2:65" s="11" customFormat="1">
      <c r="B379" s="194"/>
      <c r="C379" s="195"/>
      <c r="D379" s="196" t="s">
        <v>143</v>
      </c>
      <c r="E379" s="197" t="s">
        <v>32</v>
      </c>
      <c r="F379" s="198" t="s">
        <v>405</v>
      </c>
      <c r="G379" s="195"/>
      <c r="H379" s="199" t="s">
        <v>32</v>
      </c>
      <c r="I379" s="200"/>
      <c r="J379" s="195"/>
      <c r="K379" s="195"/>
      <c r="L379" s="201"/>
      <c r="M379" s="202"/>
      <c r="N379" s="203"/>
      <c r="O379" s="203"/>
      <c r="P379" s="203"/>
      <c r="Q379" s="203"/>
      <c r="R379" s="203"/>
      <c r="S379" s="203"/>
      <c r="T379" s="204"/>
      <c r="AT379" s="205" t="s">
        <v>143</v>
      </c>
      <c r="AU379" s="205" t="s">
        <v>84</v>
      </c>
      <c r="AV379" s="11" t="s">
        <v>23</v>
      </c>
      <c r="AW379" s="11" t="s">
        <v>39</v>
      </c>
      <c r="AX379" s="11" t="s">
        <v>76</v>
      </c>
      <c r="AY379" s="205" t="s">
        <v>134</v>
      </c>
    </row>
    <row r="380" spans="2:65" s="12" customFormat="1">
      <c r="B380" s="206"/>
      <c r="C380" s="207"/>
      <c r="D380" s="196" t="s">
        <v>143</v>
      </c>
      <c r="E380" s="208" t="s">
        <v>32</v>
      </c>
      <c r="F380" s="209" t="s">
        <v>406</v>
      </c>
      <c r="G380" s="207"/>
      <c r="H380" s="210">
        <v>147.54499999999999</v>
      </c>
      <c r="I380" s="211"/>
      <c r="J380" s="207"/>
      <c r="K380" s="207"/>
      <c r="L380" s="212"/>
      <c r="M380" s="213"/>
      <c r="N380" s="214"/>
      <c r="O380" s="214"/>
      <c r="P380" s="214"/>
      <c r="Q380" s="214"/>
      <c r="R380" s="214"/>
      <c r="S380" s="214"/>
      <c r="T380" s="215"/>
      <c r="AT380" s="216" t="s">
        <v>143</v>
      </c>
      <c r="AU380" s="216" t="s">
        <v>84</v>
      </c>
      <c r="AV380" s="12" t="s">
        <v>84</v>
      </c>
      <c r="AW380" s="12" t="s">
        <v>39</v>
      </c>
      <c r="AX380" s="12" t="s">
        <v>76</v>
      </c>
      <c r="AY380" s="216" t="s">
        <v>134</v>
      </c>
    </row>
    <row r="381" spans="2:65" s="14" customFormat="1">
      <c r="B381" s="232"/>
      <c r="C381" s="233"/>
      <c r="D381" s="196" t="s">
        <v>143</v>
      </c>
      <c r="E381" s="234" t="s">
        <v>32</v>
      </c>
      <c r="F381" s="235" t="s">
        <v>218</v>
      </c>
      <c r="G381" s="233"/>
      <c r="H381" s="236">
        <v>147.54499999999999</v>
      </c>
      <c r="I381" s="237"/>
      <c r="J381" s="233"/>
      <c r="K381" s="233"/>
      <c r="L381" s="238"/>
      <c r="M381" s="239"/>
      <c r="N381" s="240"/>
      <c r="O381" s="240"/>
      <c r="P381" s="240"/>
      <c r="Q381" s="240"/>
      <c r="R381" s="240"/>
      <c r="S381" s="240"/>
      <c r="T381" s="241"/>
      <c r="AT381" s="242" t="s">
        <v>143</v>
      </c>
      <c r="AU381" s="242" t="s">
        <v>84</v>
      </c>
      <c r="AV381" s="14" t="s">
        <v>159</v>
      </c>
      <c r="AW381" s="14" t="s">
        <v>39</v>
      </c>
      <c r="AX381" s="14" t="s">
        <v>76</v>
      </c>
      <c r="AY381" s="242" t="s">
        <v>134</v>
      </c>
    </row>
    <row r="382" spans="2:65" s="11" customFormat="1">
      <c r="B382" s="194"/>
      <c r="C382" s="195"/>
      <c r="D382" s="196" t="s">
        <v>143</v>
      </c>
      <c r="E382" s="197" t="s">
        <v>32</v>
      </c>
      <c r="F382" s="198" t="s">
        <v>407</v>
      </c>
      <c r="G382" s="195"/>
      <c r="H382" s="199" t="s">
        <v>32</v>
      </c>
      <c r="I382" s="200"/>
      <c r="J382" s="195"/>
      <c r="K382" s="195"/>
      <c r="L382" s="201"/>
      <c r="M382" s="202"/>
      <c r="N382" s="203"/>
      <c r="O382" s="203"/>
      <c r="P382" s="203"/>
      <c r="Q382" s="203"/>
      <c r="R382" s="203"/>
      <c r="S382" s="203"/>
      <c r="T382" s="204"/>
      <c r="AT382" s="205" t="s">
        <v>143</v>
      </c>
      <c r="AU382" s="205" t="s">
        <v>84</v>
      </c>
      <c r="AV382" s="11" t="s">
        <v>23</v>
      </c>
      <c r="AW382" s="11" t="s">
        <v>39</v>
      </c>
      <c r="AX382" s="11" t="s">
        <v>76</v>
      </c>
      <c r="AY382" s="205" t="s">
        <v>134</v>
      </c>
    </row>
    <row r="383" spans="2:65" s="12" customFormat="1">
      <c r="B383" s="206"/>
      <c r="C383" s="207"/>
      <c r="D383" s="196" t="s">
        <v>143</v>
      </c>
      <c r="E383" s="208" t="s">
        <v>32</v>
      </c>
      <c r="F383" s="209" t="s">
        <v>408</v>
      </c>
      <c r="G383" s="207"/>
      <c r="H383" s="210">
        <v>49.88</v>
      </c>
      <c r="I383" s="211"/>
      <c r="J383" s="207"/>
      <c r="K383" s="207"/>
      <c r="L383" s="212"/>
      <c r="M383" s="213"/>
      <c r="N383" s="214"/>
      <c r="O383" s="214"/>
      <c r="P383" s="214"/>
      <c r="Q383" s="214"/>
      <c r="R383" s="214"/>
      <c r="S383" s="214"/>
      <c r="T383" s="215"/>
      <c r="AT383" s="216" t="s">
        <v>143</v>
      </c>
      <c r="AU383" s="216" t="s">
        <v>84</v>
      </c>
      <c r="AV383" s="12" t="s">
        <v>84</v>
      </c>
      <c r="AW383" s="12" t="s">
        <v>39</v>
      </c>
      <c r="AX383" s="12" t="s">
        <v>76</v>
      </c>
      <c r="AY383" s="216" t="s">
        <v>134</v>
      </c>
    </row>
    <row r="384" spans="2:65" s="14" customFormat="1">
      <c r="B384" s="232"/>
      <c r="C384" s="233"/>
      <c r="D384" s="196" t="s">
        <v>143</v>
      </c>
      <c r="E384" s="234" t="s">
        <v>32</v>
      </c>
      <c r="F384" s="235" t="s">
        <v>218</v>
      </c>
      <c r="G384" s="233"/>
      <c r="H384" s="236">
        <v>49.88</v>
      </c>
      <c r="I384" s="237"/>
      <c r="J384" s="233"/>
      <c r="K384" s="233"/>
      <c r="L384" s="238"/>
      <c r="M384" s="239"/>
      <c r="N384" s="240"/>
      <c r="O384" s="240"/>
      <c r="P384" s="240"/>
      <c r="Q384" s="240"/>
      <c r="R384" s="240"/>
      <c r="S384" s="240"/>
      <c r="T384" s="241"/>
      <c r="AT384" s="242" t="s">
        <v>143</v>
      </c>
      <c r="AU384" s="242" t="s">
        <v>84</v>
      </c>
      <c r="AV384" s="14" t="s">
        <v>159</v>
      </c>
      <c r="AW384" s="14" t="s">
        <v>39</v>
      </c>
      <c r="AX384" s="14" t="s">
        <v>76</v>
      </c>
      <c r="AY384" s="242" t="s">
        <v>134</v>
      </c>
    </row>
    <row r="385" spans="2:65" s="11" customFormat="1">
      <c r="B385" s="194"/>
      <c r="C385" s="195"/>
      <c r="D385" s="196" t="s">
        <v>143</v>
      </c>
      <c r="E385" s="197" t="s">
        <v>32</v>
      </c>
      <c r="F385" s="198" t="s">
        <v>289</v>
      </c>
      <c r="G385" s="195"/>
      <c r="H385" s="199" t="s">
        <v>32</v>
      </c>
      <c r="I385" s="200"/>
      <c r="J385" s="195"/>
      <c r="K385" s="195"/>
      <c r="L385" s="201"/>
      <c r="M385" s="202"/>
      <c r="N385" s="203"/>
      <c r="O385" s="203"/>
      <c r="P385" s="203"/>
      <c r="Q385" s="203"/>
      <c r="R385" s="203"/>
      <c r="S385" s="203"/>
      <c r="T385" s="204"/>
      <c r="AT385" s="205" t="s">
        <v>143</v>
      </c>
      <c r="AU385" s="205" t="s">
        <v>84</v>
      </c>
      <c r="AV385" s="11" t="s">
        <v>23</v>
      </c>
      <c r="AW385" s="11" t="s">
        <v>39</v>
      </c>
      <c r="AX385" s="11" t="s">
        <v>76</v>
      </c>
      <c r="AY385" s="205" t="s">
        <v>134</v>
      </c>
    </row>
    <row r="386" spans="2:65" s="12" customFormat="1">
      <c r="B386" s="206"/>
      <c r="C386" s="207"/>
      <c r="D386" s="196" t="s">
        <v>143</v>
      </c>
      <c r="E386" s="208" t="s">
        <v>32</v>
      </c>
      <c r="F386" s="209" t="s">
        <v>409</v>
      </c>
      <c r="G386" s="207"/>
      <c r="H386" s="210">
        <v>110.202</v>
      </c>
      <c r="I386" s="211"/>
      <c r="J386" s="207"/>
      <c r="K386" s="207"/>
      <c r="L386" s="212"/>
      <c r="M386" s="213"/>
      <c r="N386" s="214"/>
      <c r="O386" s="214"/>
      <c r="P386" s="214"/>
      <c r="Q386" s="214"/>
      <c r="R386" s="214"/>
      <c r="S386" s="214"/>
      <c r="T386" s="215"/>
      <c r="AT386" s="216" t="s">
        <v>143</v>
      </c>
      <c r="AU386" s="216" t="s">
        <v>84</v>
      </c>
      <c r="AV386" s="12" t="s">
        <v>84</v>
      </c>
      <c r="AW386" s="12" t="s">
        <v>39</v>
      </c>
      <c r="AX386" s="12" t="s">
        <v>76</v>
      </c>
      <c r="AY386" s="216" t="s">
        <v>134</v>
      </c>
    </row>
    <row r="387" spans="2:65" s="14" customFormat="1">
      <c r="B387" s="232"/>
      <c r="C387" s="233"/>
      <c r="D387" s="196" t="s">
        <v>143</v>
      </c>
      <c r="E387" s="234" t="s">
        <v>32</v>
      </c>
      <c r="F387" s="235" t="s">
        <v>218</v>
      </c>
      <c r="G387" s="233"/>
      <c r="H387" s="236">
        <v>110.202</v>
      </c>
      <c r="I387" s="237"/>
      <c r="J387" s="233"/>
      <c r="K387" s="233"/>
      <c r="L387" s="238"/>
      <c r="M387" s="239"/>
      <c r="N387" s="240"/>
      <c r="O387" s="240"/>
      <c r="P387" s="240"/>
      <c r="Q387" s="240"/>
      <c r="R387" s="240"/>
      <c r="S387" s="240"/>
      <c r="T387" s="241"/>
      <c r="AT387" s="242" t="s">
        <v>143</v>
      </c>
      <c r="AU387" s="242" t="s">
        <v>84</v>
      </c>
      <c r="AV387" s="14" t="s">
        <v>159</v>
      </c>
      <c r="AW387" s="14" t="s">
        <v>39</v>
      </c>
      <c r="AX387" s="14" t="s">
        <v>76</v>
      </c>
      <c r="AY387" s="242" t="s">
        <v>134</v>
      </c>
    </row>
    <row r="388" spans="2:65" s="13" customFormat="1">
      <c r="B388" s="217"/>
      <c r="C388" s="218"/>
      <c r="D388" s="219" t="s">
        <v>143</v>
      </c>
      <c r="E388" s="220" t="s">
        <v>32</v>
      </c>
      <c r="F388" s="221" t="s">
        <v>150</v>
      </c>
      <c r="G388" s="218"/>
      <c r="H388" s="222">
        <v>576.79999999999995</v>
      </c>
      <c r="I388" s="223"/>
      <c r="J388" s="218"/>
      <c r="K388" s="218"/>
      <c r="L388" s="224"/>
      <c r="M388" s="225"/>
      <c r="N388" s="226"/>
      <c r="O388" s="226"/>
      <c r="P388" s="226"/>
      <c r="Q388" s="226"/>
      <c r="R388" s="226"/>
      <c r="S388" s="226"/>
      <c r="T388" s="227"/>
      <c r="AT388" s="228" t="s">
        <v>143</v>
      </c>
      <c r="AU388" s="228" t="s">
        <v>84</v>
      </c>
      <c r="AV388" s="13" t="s">
        <v>141</v>
      </c>
      <c r="AW388" s="13" t="s">
        <v>39</v>
      </c>
      <c r="AX388" s="13" t="s">
        <v>23</v>
      </c>
      <c r="AY388" s="228" t="s">
        <v>134</v>
      </c>
    </row>
    <row r="389" spans="2:65" s="1" customFormat="1" ht="20.45" customHeight="1">
      <c r="B389" s="35"/>
      <c r="C389" s="243" t="s">
        <v>410</v>
      </c>
      <c r="D389" s="243" t="s">
        <v>387</v>
      </c>
      <c r="E389" s="244" t="s">
        <v>411</v>
      </c>
      <c r="F389" s="245" t="s">
        <v>412</v>
      </c>
      <c r="G389" s="246" t="s">
        <v>344</v>
      </c>
      <c r="H389" s="247">
        <v>1048.6220000000001</v>
      </c>
      <c r="I389" s="248"/>
      <c r="J389" s="249">
        <f>ROUND(I389*H389,2)</f>
        <v>0</v>
      </c>
      <c r="K389" s="245" t="s">
        <v>140</v>
      </c>
      <c r="L389" s="250"/>
      <c r="M389" s="251" t="s">
        <v>32</v>
      </c>
      <c r="N389" s="252" t="s">
        <v>47</v>
      </c>
      <c r="O389" s="36"/>
      <c r="P389" s="191">
        <f>O389*H389</f>
        <v>0</v>
      </c>
      <c r="Q389" s="191">
        <v>0</v>
      </c>
      <c r="R389" s="191">
        <f>Q389*H389</f>
        <v>0</v>
      </c>
      <c r="S389" s="191">
        <v>0</v>
      </c>
      <c r="T389" s="192">
        <f>S389*H389</f>
        <v>0</v>
      </c>
      <c r="AR389" s="18" t="s">
        <v>195</v>
      </c>
      <c r="AT389" s="18" t="s">
        <v>387</v>
      </c>
      <c r="AU389" s="18" t="s">
        <v>84</v>
      </c>
      <c r="AY389" s="18" t="s">
        <v>134</v>
      </c>
      <c r="BE389" s="193">
        <f>IF(N389="základní",J389,0)</f>
        <v>0</v>
      </c>
      <c r="BF389" s="193">
        <f>IF(N389="snížená",J389,0)</f>
        <v>0</v>
      </c>
      <c r="BG389" s="193">
        <f>IF(N389="zákl. přenesená",J389,0)</f>
        <v>0</v>
      </c>
      <c r="BH389" s="193">
        <f>IF(N389="sníž. přenesená",J389,0)</f>
        <v>0</v>
      </c>
      <c r="BI389" s="193">
        <f>IF(N389="nulová",J389,0)</f>
        <v>0</v>
      </c>
      <c r="BJ389" s="18" t="s">
        <v>23</v>
      </c>
      <c r="BK389" s="193">
        <f>ROUND(I389*H389,2)</f>
        <v>0</v>
      </c>
      <c r="BL389" s="18" t="s">
        <v>141</v>
      </c>
      <c r="BM389" s="18" t="s">
        <v>413</v>
      </c>
    </row>
    <row r="390" spans="2:65" s="12" customFormat="1">
      <c r="B390" s="206"/>
      <c r="C390" s="207"/>
      <c r="D390" s="196" t="s">
        <v>143</v>
      </c>
      <c r="E390" s="208" t="s">
        <v>32</v>
      </c>
      <c r="F390" s="209" t="s">
        <v>414</v>
      </c>
      <c r="G390" s="207"/>
      <c r="H390" s="210">
        <v>404.76299999999998</v>
      </c>
      <c r="I390" s="211"/>
      <c r="J390" s="207"/>
      <c r="K390" s="207"/>
      <c r="L390" s="212"/>
      <c r="M390" s="213"/>
      <c r="N390" s="214"/>
      <c r="O390" s="214"/>
      <c r="P390" s="214"/>
      <c r="Q390" s="214"/>
      <c r="R390" s="214"/>
      <c r="S390" s="214"/>
      <c r="T390" s="215"/>
      <c r="AT390" s="216" t="s">
        <v>143</v>
      </c>
      <c r="AU390" s="216" t="s">
        <v>84</v>
      </c>
      <c r="AV390" s="12" t="s">
        <v>84</v>
      </c>
      <c r="AW390" s="12" t="s">
        <v>39</v>
      </c>
      <c r="AX390" s="12" t="s">
        <v>76</v>
      </c>
      <c r="AY390" s="216" t="s">
        <v>134</v>
      </c>
    </row>
    <row r="391" spans="2:65" s="12" customFormat="1">
      <c r="B391" s="206"/>
      <c r="C391" s="207"/>
      <c r="D391" s="196" t="s">
        <v>143</v>
      </c>
      <c r="E391" s="208" t="s">
        <v>32</v>
      </c>
      <c r="F391" s="209" t="s">
        <v>415</v>
      </c>
      <c r="G391" s="207"/>
      <c r="H391" s="210">
        <v>84.593000000000004</v>
      </c>
      <c r="I391" s="211"/>
      <c r="J391" s="207"/>
      <c r="K391" s="207"/>
      <c r="L391" s="212"/>
      <c r="M391" s="213"/>
      <c r="N391" s="214"/>
      <c r="O391" s="214"/>
      <c r="P391" s="214"/>
      <c r="Q391" s="214"/>
      <c r="R391" s="214"/>
      <c r="S391" s="214"/>
      <c r="T391" s="215"/>
      <c r="AT391" s="216" t="s">
        <v>143</v>
      </c>
      <c r="AU391" s="216" t="s">
        <v>84</v>
      </c>
      <c r="AV391" s="12" t="s">
        <v>84</v>
      </c>
      <c r="AW391" s="12" t="s">
        <v>39</v>
      </c>
      <c r="AX391" s="12" t="s">
        <v>76</v>
      </c>
      <c r="AY391" s="216" t="s">
        <v>134</v>
      </c>
    </row>
    <row r="392" spans="2:65" s="12" customFormat="1">
      <c r="B392" s="206"/>
      <c r="C392" s="207"/>
      <c r="D392" s="196" t="s">
        <v>143</v>
      </c>
      <c r="E392" s="208" t="s">
        <v>32</v>
      </c>
      <c r="F392" s="209" t="s">
        <v>416</v>
      </c>
      <c r="G392" s="207"/>
      <c r="H392" s="210">
        <v>268.23700000000002</v>
      </c>
      <c r="I392" s="211"/>
      <c r="J392" s="207"/>
      <c r="K392" s="207"/>
      <c r="L392" s="212"/>
      <c r="M392" s="213"/>
      <c r="N392" s="214"/>
      <c r="O392" s="214"/>
      <c r="P392" s="214"/>
      <c r="Q392" s="214"/>
      <c r="R392" s="214"/>
      <c r="S392" s="214"/>
      <c r="T392" s="215"/>
      <c r="AT392" s="216" t="s">
        <v>143</v>
      </c>
      <c r="AU392" s="216" t="s">
        <v>84</v>
      </c>
      <c r="AV392" s="12" t="s">
        <v>84</v>
      </c>
      <c r="AW392" s="12" t="s">
        <v>39</v>
      </c>
      <c r="AX392" s="12" t="s">
        <v>76</v>
      </c>
      <c r="AY392" s="216" t="s">
        <v>134</v>
      </c>
    </row>
    <row r="393" spans="2:65" s="12" customFormat="1">
      <c r="B393" s="206"/>
      <c r="C393" s="207"/>
      <c r="D393" s="196" t="s">
        <v>143</v>
      </c>
      <c r="E393" s="208" t="s">
        <v>32</v>
      </c>
      <c r="F393" s="209" t="s">
        <v>417</v>
      </c>
      <c r="G393" s="207"/>
      <c r="H393" s="210">
        <v>90.682000000000002</v>
      </c>
      <c r="I393" s="211"/>
      <c r="J393" s="207"/>
      <c r="K393" s="207"/>
      <c r="L393" s="212"/>
      <c r="M393" s="213"/>
      <c r="N393" s="214"/>
      <c r="O393" s="214"/>
      <c r="P393" s="214"/>
      <c r="Q393" s="214"/>
      <c r="R393" s="214"/>
      <c r="S393" s="214"/>
      <c r="T393" s="215"/>
      <c r="AT393" s="216" t="s">
        <v>143</v>
      </c>
      <c r="AU393" s="216" t="s">
        <v>84</v>
      </c>
      <c r="AV393" s="12" t="s">
        <v>84</v>
      </c>
      <c r="AW393" s="12" t="s">
        <v>39</v>
      </c>
      <c r="AX393" s="12" t="s">
        <v>76</v>
      </c>
      <c r="AY393" s="216" t="s">
        <v>134</v>
      </c>
    </row>
    <row r="394" spans="2:65" s="12" customFormat="1">
      <c r="B394" s="206"/>
      <c r="C394" s="207"/>
      <c r="D394" s="196" t="s">
        <v>143</v>
      </c>
      <c r="E394" s="208" t="s">
        <v>32</v>
      </c>
      <c r="F394" s="209" t="s">
        <v>418</v>
      </c>
      <c r="G394" s="207"/>
      <c r="H394" s="210">
        <v>200.34700000000001</v>
      </c>
      <c r="I394" s="211"/>
      <c r="J394" s="207"/>
      <c r="K394" s="207"/>
      <c r="L394" s="212"/>
      <c r="M394" s="213"/>
      <c r="N394" s="214"/>
      <c r="O394" s="214"/>
      <c r="P394" s="214"/>
      <c r="Q394" s="214"/>
      <c r="R394" s="214"/>
      <c r="S394" s="214"/>
      <c r="T394" s="215"/>
      <c r="AT394" s="216" t="s">
        <v>143</v>
      </c>
      <c r="AU394" s="216" t="s">
        <v>84</v>
      </c>
      <c r="AV394" s="12" t="s">
        <v>84</v>
      </c>
      <c r="AW394" s="12" t="s">
        <v>39</v>
      </c>
      <c r="AX394" s="12" t="s">
        <v>76</v>
      </c>
      <c r="AY394" s="216" t="s">
        <v>134</v>
      </c>
    </row>
    <row r="395" spans="2:65" s="13" customFormat="1">
      <c r="B395" s="217"/>
      <c r="C395" s="218"/>
      <c r="D395" s="196" t="s">
        <v>143</v>
      </c>
      <c r="E395" s="253" t="s">
        <v>32</v>
      </c>
      <c r="F395" s="254" t="s">
        <v>150</v>
      </c>
      <c r="G395" s="218"/>
      <c r="H395" s="255">
        <v>1048.6220000000001</v>
      </c>
      <c r="I395" s="223"/>
      <c r="J395" s="218"/>
      <c r="K395" s="218"/>
      <c r="L395" s="224"/>
      <c r="M395" s="225"/>
      <c r="N395" s="226"/>
      <c r="O395" s="226"/>
      <c r="P395" s="226"/>
      <c r="Q395" s="226"/>
      <c r="R395" s="226"/>
      <c r="S395" s="226"/>
      <c r="T395" s="227"/>
      <c r="AT395" s="228" t="s">
        <v>143</v>
      </c>
      <c r="AU395" s="228" t="s">
        <v>84</v>
      </c>
      <c r="AV395" s="13" t="s">
        <v>141</v>
      </c>
      <c r="AW395" s="13" t="s">
        <v>39</v>
      </c>
      <c r="AX395" s="13" t="s">
        <v>23</v>
      </c>
      <c r="AY395" s="228" t="s">
        <v>134</v>
      </c>
    </row>
    <row r="396" spans="2:65" s="10" customFormat="1" ht="22.35" customHeight="1">
      <c r="B396" s="165"/>
      <c r="C396" s="166"/>
      <c r="D396" s="179" t="s">
        <v>75</v>
      </c>
      <c r="E396" s="180" t="s">
        <v>253</v>
      </c>
      <c r="F396" s="180" t="s">
        <v>419</v>
      </c>
      <c r="G396" s="166"/>
      <c r="H396" s="166"/>
      <c r="I396" s="169"/>
      <c r="J396" s="181">
        <f>BK396</f>
        <v>0</v>
      </c>
      <c r="K396" s="166"/>
      <c r="L396" s="171"/>
      <c r="M396" s="172"/>
      <c r="N396" s="173"/>
      <c r="O396" s="173"/>
      <c r="P396" s="174">
        <f>SUM(P397:P401)</f>
        <v>0</v>
      </c>
      <c r="Q396" s="173"/>
      <c r="R396" s="174">
        <f>SUM(R397:R401)</f>
        <v>0</v>
      </c>
      <c r="S396" s="173"/>
      <c r="T396" s="175">
        <f>SUM(T397:T401)</f>
        <v>0</v>
      </c>
      <c r="AR396" s="176" t="s">
        <v>23</v>
      </c>
      <c r="AT396" s="177" t="s">
        <v>75</v>
      </c>
      <c r="AU396" s="177" t="s">
        <v>84</v>
      </c>
      <c r="AY396" s="176" t="s">
        <v>134</v>
      </c>
      <c r="BK396" s="178">
        <f>SUM(BK397:BK401)</f>
        <v>0</v>
      </c>
    </row>
    <row r="397" spans="2:65" s="1" customFormat="1" ht="28.9" customHeight="1">
      <c r="B397" s="35"/>
      <c r="C397" s="182" t="s">
        <v>420</v>
      </c>
      <c r="D397" s="182" t="s">
        <v>136</v>
      </c>
      <c r="E397" s="183" t="s">
        <v>421</v>
      </c>
      <c r="F397" s="184" t="s">
        <v>422</v>
      </c>
      <c r="G397" s="185" t="s">
        <v>214</v>
      </c>
      <c r="H397" s="186">
        <v>286.154</v>
      </c>
      <c r="I397" s="187"/>
      <c r="J397" s="188">
        <f>ROUND(I397*H397,2)</f>
        <v>0</v>
      </c>
      <c r="K397" s="184" t="s">
        <v>140</v>
      </c>
      <c r="L397" s="55"/>
      <c r="M397" s="189" t="s">
        <v>32</v>
      </c>
      <c r="N397" s="190" t="s">
        <v>47</v>
      </c>
      <c r="O397" s="36"/>
      <c r="P397" s="191">
        <f>O397*H397</f>
        <v>0</v>
      </c>
      <c r="Q397" s="191">
        <v>0</v>
      </c>
      <c r="R397" s="191">
        <f>Q397*H397</f>
        <v>0</v>
      </c>
      <c r="S397" s="191">
        <v>0</v>
      </c>
      <c r="T397" s="192">
        <f>S397*H397</f>
        <v>0</v>
      </c>
      <c r="AR397" s="18" t="s">
        <v>141</v>
      </c>
      <c r="AT397" s="18" t="s">
        <v>136</v>
      </c>
      <c r="AU397" s="18" t="s">
        <v>159</v>
      </c>
      <c r="AY397" s="18" t="s">
        <v>134</v>
      </c>
      <c r="BE397" s="193">
        <f>IF(N397="základní",J397,0)</f>
        <v>0</v>
      </c>
      <c r="BF397" s="193">
        <f>IF(N397="snížená",J397,0)</f>
        <v>0</v>
      </c>
      <c r="BG397" s="193">
        <f>IF(N397="zákl. přenesená",J397,0)</f>
        <v>0</v>
      </c>
      <c r="BH397" s="193">
        <f>IF(N397="sníž. přenesená",J397,0)</f>
        <v>0</v>
      </c>
      <c r="BI397" s="193">
        <f>IF(N397="nulová",J397,0)</f>
        <v>0</v>
      </c>
      <c r="BJ397" s="18" t="s">
        <v>23</v>
      </c>
      <c r="BK397" s="193">
        <f>ROUND(I397*H397,2)</f>
        <v>0</v>
      </c>
      <c r="BL397" s="18" t="s">
        <v>141</v>
      </c>
      <c r="BM397" s="18" t="s">
        <v>423</v>
      </c>
    </row>
    <row r="398" spans="2:65" s="11" customFormat="1">
      <c r="B398" s="194"/>
      <c r="C398" s="195"/>
      <c r="D398" s="196" t="s">
        <v>143</v>
      </c>
      <c r="E398" s="197" t="s">
        <v>32</v>
      </c>
      <c r="F398" s="198" t="s">
        <v>424</v>
      </c>
      <c r="G398" s="195"/>
      <c r="H398" s="199" t="s">
        <v>32</v>
      </c>
      <c r="I398" s="200"/>
      <c r="J398" s="195"/>
      <c r="K398" s="195"/>
      <c r="L398" s="201"/>
      <c r="M398" s="202"/>
      <c r="N398" s="203"/>
      <c r="O398" s="203"/>
      <c r="P398" s="203"/>
      <c r="Q398" s="203"/>
      <c r="R398" s="203"/>
      <c r="S398" s="203"/>
      <c r="T398" s="204"/>
      <c r="AT398" s="205" t="s">
        <v>143</v>
      </c>
      <c r="AU398" s="205" t="s">
        <v>159</v>
      </c>
      <c r="AV398" s="11" t="s">
        <v>23</v>
      </c>
      <c r="AW398" s="11" t="s">
        <v>39</v>
      </c>
      <c r="AX398" s="11" t="s">
        <v>76</v>
      </c>
      <c r="AY398" s="205" t="s">
        <v>134</v>
      </c>
    </row>
    <row r="399" spans="2:65" s="12" customFormat="1">
      <c r="B399" s="206"/>
      <c r="C399" s="207"/>
      <c r="D399" s="196" t="s">
        <v>143</v>
      </c>
      <c r="E399" s="208" t="s">
        <v>32</v>
      </c>
      <c r="F399" s="209" t="s">
        <v>425</v>
      </c>
      <c r="G399" s="207"/>
      <c r="H399" s="210">
        <v>253.17599999999999</v>
      </c>
      <c r="I399" s="211"/>
      <c r="J399" s="207"/>
      <c r="K399" s="207"/>
      <c r="L399" s="212"/>
      <c r="M399" s="213"/>
      <c r="N399" s="214"/>
      <c r="O399" s="214"/>
      <c r="P399" s="214"/>
      <c r="Q399" s="214"/>
      <c r="R399" s="214"/>
      <c r="S399" s="214"/>
      <c r="T399" s="215"/>
      <c r="AT399" s="216" t="s">
        <v>143</v>
      </c>
      <c r="AU399" s="216" t="s">
        <v>159</v>
      </c>
      <c r="AV399" s="12" t="s">
        <v>84</v>
      </c>
      <c r="AW399" s="12" t="s">
        <v>39</v>
      </c>
      <c r="AX399" s="12" t="s">
        <v>76</v>
      </c>
      <c r="AY399" s="216" t="s">
        <v>134</v>
      </c>
    </row>
    <row r="400" spans="2:65" s="12" customFormat="1">
      <c r="B400" s="206"/>
      <c r="C400" s="207"/>
      <c r="D400" s="196" t="s">
        <v>143</v>
      </c>
      <c r="E400" s="208" t="s">
        <v>32</v>
      </c>
      <c r="F400" s="209" t="s">
        <v>426</v>
      </c>
      <c r="G400" s="207"/>
      <c r="H400" s="210">
        <v>32.978000000000002</v>
      </c>
      <c r="I400" s="211"/>
      <c r="J400" s="207"/>
      <c r="K400" s="207"/>
      <c r="L400" s="212"/>
      <c r="M400" s="213"/>
      <c r="N400" s="214"/>
      <c r="O400" s="214"/>
      <c r="P400" s="214"/>
      <c r="Q400" s="214"/>
      <c r="R400" s="214"/>
      <c r="S400" s="214"/>
      <c r="T400" s="215"/>
      <c r="AT400" s="216" t="s">
        <v>143</v>
      </c>
      <c r="AU400" s="216" t="s">
        <v>159</v>
      </c>
      <c r="AV400" s="12" t="s">
        <v>84</v>
      </c>
      <c r="AW400" s="12" t="s">
        <v>39</v>
      </c>
      <c r="AX400" s="12" t="s">
        <v>76</v>
      </c>
      <c r="AY400" s="216" t="s">
        <v>134</v>
      </c>
    </row>
    <row r="401" spans="2:65" s="13" customFormat="1">
      <c r="B401" s="217"/>
      <c r="C401" s="218"/>
      <c r="D401" s="196" t="s">
        <v>143</v>
      </c>
      <c r="E401" s="253" t="s">
        <v>32</v>
      </c>
      <c r="F401" s="254" t="s">
        <v>150</v>
      </c>
      <c r="G401" s="218"/>
      <c r="H401" s="255">
        <v>286.154</v>
      </c>
      <c r="I401" s="223"/>
      <c r="J401" s="218"/>
      <c r="K401" s="218"/>
      <c r="L401" s="224"/>
      <c r="M401" s="225"/>
      <c r="N401" s="226"/>
      <c r="O401" s="226"/>
      <c r="P401" s="226"/>
      <c r="Q401" s="226"/>
      <c r="R401" s="226"/>
      <c r="S401" s="226"/>
      <c r="T401" s="227"/>
      <c r="AT401" s="228" t="s">
        <v>143</v>
      </c>
      <c r="AU401" s="228" t="s">
        <v>159</v>
      </c>
      <c r="AV401" s="13" t="s">
        <v>141</v>
      </c>
      <c r="AW401" s="13" t="s">
        <v>39</v>
      </c>
      <c r="AX401" s="13" t="s">
        <v>23</v>
      </c>
      <c r="AY401" s="228" t="s">
        <v>134</v>
      </c>
    </row>
    <row r="402" spans="2:65" s="10" customFormat="1" ht="29.85" customHeight="1">
      <c r="B402" s="165"/>
      <c r="C402" s="166"/>
      <c r="D402" s="179" t="s">
        <v>75</v>
      </c>
      <c r="E402" s="180" t="s">
        <v>159</v>
      </c>
      <c r="F402" s="180" t="s">
        <v>427</v>
      </c>
      <c r="G402" s="166"/>
      <c r="H402" s="166"/>
      <c r="I402" s="169"/>
      <c r="J402" s="181">
        <f>BK402</f>
        <v>0</v>
      </c>
      <c r="K402" s="166"/>
      <c r="L402" s="171"/>
      <c r="M402" s="172"/>
      <c r="N402" s="173"/>
      <c r="O402" s="173"/>
      <c r="P402" s="174">
        <f>SUM(P403:P404)</f>
        <v>0</v>
      </c>
      <c r="Q402" s="173"/>
      <c r="R402" s="174">
        <f>SUM(R403:R404)</f>
        <v>0</v>
      </c>
      <c r="S402" s="173"/>
      <c r="T402" s="175">
        <f>SUM(T403:T404)</f>
        <v>0</v>
      </c>
      <c r="AR402" s="176" t="s">
        <v>23</v>
      </c>
      <c r="AT402" s="177" t="s">
        <v>75</v>
      </c>
      <c r="AU402" s="177" t="s">
        <v>23</v>
      </c>
      <c r="AY402" s="176" t="s">
        <v>134</v>
      </c>
      <c r="BK402" s="178">
        <f>SUM(BK403:BK404)</f>
        <v>0</v>
      </c>
    </row>
    <row r="403" spans="2:65" s="1" customFormat="1" ht="20.45" customHeight="1">
      <c r="B403" s="35"/>
      <c r="C403" s="182" t="s">
        <v>428</v>
      </c>
      <c r="D403" s="182" t="s">
        <v>136</v>
      </c>
      <c r="E403" s="183" t="s">
        <v>429</v>
      </c>
      <c r="F403" s="184" t="s">
        <v>430</v>
      </c>
      <c r="G403" s="185" t="s">
        <v>198</v>
      </c>
      <c r="H403" s="186">
        <v>983.6</v>
      </c>
      <c r="I403" s="187"/>
      <c r="J403" s="188">
        <f>ROUND(I403*H403,2)</f>
        <v>0</v>
      </c>
      <c r="K403" s="184" t="s">
        <v>140</v>
      </c>
      <c r="L403" s="55"/>
      <c r="M403" s="189" t="s">
        <v>32</v>
      </c>
      <c r="N403" s="190" t="s">
        <v>47</v>
      </c>
      <c r="O403" s="36"/>
      <c r="P403" s="191">
        <f>O403*H403</f>
        <v>0</v>
      </c>
      <c r="Q403" s="191">
        <v>0</v>
      </c>
      <c r="R403" s="191">
        <f>Q403*H403</f>
        <v>0</v>
      </c>
      <c r="S403" s="191">
        <v>0</v>
      </c>
      <c r="T403" s="192">
        <f>S403*H403</f>
        <v>0</v>
      </c>
      <c r="AR403" s="18" t="s">
        <v>141</v>
      </c>
      <c r="AT403" s="18" t="s">
        <v>136</v>
      </c>
      <c r="AU403" s="18" t="s">
        <v>84</v>
      </c>
      <c r="AY403" s="18" t="s">
        <v>134</v>
      </c>
      <c r="BE403" s="193">
        <f>IF(N403="základní",J403,0)</f>
        <v>0</v>
      </c>
      <c r="BF403" s="193">
        <f>IF(N403="snížená",J403,0)</f>
        <v>0</v>
      </c>
      <c r="BG403" s="193">
        <f>IF(N403="zákl. přenesená",J403,0)</f>
        <v>0</v>
      </c>
      <c r="BH403" s="193">
        <f>IF(N403="sníž. přenesená",J403,0)</f>
        <v>0</v>
      </c>
      <c r="BI403" s="193">
        <f>IF(N403="nulová",J403,0)</f>
        <v>0</v>
      </c>
      <c r="BJ403" s="18" t="s">
        <v>23</v>
      </c>
      <c r="BK403" s="193">
        <f>ROUND(I403*H403,2)</f>
        <v>0</v>
      </c>
      <c r="BL403" s="18" t="s">
        <v>141</v>
      </c>
      <c r="BM403" s="18" t="s">
        <v>431</v>
      </c>
    </row>
    <row r="404" spans="2:65" s="12" customFormat="1">
      <c r="B404" s="206"/>
      <c r="C404" s="207"/>
      <c r="D404" s="196" t="s">
        <v>143</v>
      </c>
      <c r="E404" s="208" t="s">
        <v>32</v>
      </c>
      <c r="F404" s="209" t="s">
        <v>432</v>
      </c>
      <c r="G404" s="207"/>
      <c r="H404" s="210">
        <v>983.6</v>
      </c>
      <c r="I404" s="211"/>
      <c r="J404" s="207"/>
      <c r="K404" s="207"/>
      <c r="L404" s="212"/>
      <c r="M404" s="213"/>
      <c r="N404" s="214"/>
      <c r="O404" s="214"/>
      <c r="P404" s="214"/>
      <c r="Q404" s="214"/>
      <c r="R404" s="214"/>
      <c r="S404" s="214"/>
      <c r="T404" s="215"/>
      <c r="AT404" s="216" t="s">
        <v>143</v>
      </c>
      <c r="AU404" s="216" t="s">
        <v>84</v>
      </c>
      <c r="AV404" s="12" t="s">
        <v>84</v>
      </c>
      <c r="AW404" s="12" t="s">
        <v>39</v>
      </c>
      <c r="AX404" s="12" t="s">
        <v>23</v>
      </c>
      <c r="AY404" s="216" t="s">
        <v>134</v>
      </c>
    </row>
    <row r="405" spans="2:65" s="10" customFormat="1" ht="29.85" customHeight="1">
      <c r="B405" s="165"/>
      <c r="C405" s="166"/>
      <c r="D405" s="179" t="s">
        <v>75</v>
      </c>
      <c r="E405" s="180" t="s">
        <v>141</v>
      </c>
      <c r="F405" s="180" t="s">
        <v>433</v>
      </c>
      <c r="G405" s="166"/>
      <c r="H405" s="166"/>
      <c r="I405" s="169"/>
      <c r="J405" s="181">
        <f>BK405</f>
        <v>0</v>
      </c>
      <c r="K405" s="166"/>
      <c r="L405" s="171"/>
      <c r="M405" s="172"/>
      <c r="N405" s="173"/>
      <c r="O405" s="173"/>
      <c r="P405" s="174">
        <f>SUM(P406:P446)</f>
        <v>0</v>
      </c>
      <c r="Q405" s="173"/>
      <c r="R405" s="174">
        <f>SUM(R406:R446)</f>
        <v>0.10970679999999999</v>
      </c>
      <c r="S405" s="173"/>
      <c r="T405" s="175">
        <f>SUM(T406:T446)</f>
        <v>0</v>
      </c>
      <c r="AR405" s="176" t="s">
        <v>23</v>
      </c>
      <c r="AT405" s="177" t="s">
        <v>75</v>
      </c>
      <c r="AU405" s="177" t="s">
        <v>23</v>
      </c>
      <c r="AY405" s="176" t="s">
        <v>134</v>
      </c>
      <c r="BK405" s="178">
        <f>SUM(BK406:BK446)</f>
        <v>0</v>
      </c>
    </row>
    <row r="406" spans="2:65" s="1" customFormat="1" ht="28.9" customHeight="1">
      <c r="B406" s="35"/>
      <c r="C406" s="182" t="s">
        <v>434</v>
      </c>
      <c r="D406" s="182" t="s">
        <v>136</v>
      </c>
      <c r="E406" s="183" t="s">
        <v>435</v>
      </c>
      <c r="F406" s="184" t="s">
        <v>436</v>
      </c>
      <c r="G406" s="185" t="s">
        <v>214</v>
      </c>
      <c r="H406" s="186">
        <v>162.29499999999999</v>
      </c>
      <c r="I406" s="187"/>
      <c r="J406" s="188">
        <f>ROUND(I406*H406,2)</f>
        <v>0</v>
      </c>
      <c r="K406" s="184" t="s">
        <v>140</v>
      </c>
      <c r="L406" s="55"/>
      <c r="M406" s="189" t="s">
        <v>32</v>
      </c>
      <c r="N406" s="190" t="s">
        <v>47</v>
      </c>
      <c r="O406" s="36"/>
      <c r="P406" s="191">
        <f>O406*H406</f>
        <v>0</v>
      </c>
      <c r="Q406" s="191">
        <v>0</v>
      </c>
      <c r="R406" s="191">
        <f>Q406*H406</f>
        <v>0</v>
      </c>
      <c r="S406" s="191">
        <v>0</v>
      </c>
      <c r="T406" s="192">
        <f>S406*H406</f>
        <v>0</v>
      </c>
      <c r="AR406" s="18" t="s">
        <v>141</v>
      </c>
      <c r="AT406" s="18" t="s">
        <v>136</v>
      </c>
      <c r="AU406" s="18" t="s">
        <v>84</v>
      </c>
      <c r="AY406" s="18" t="s">
        <v>134</v>
      </c>
      <c r="BE406" s="193">
        <f>IF(N406="základní",J406,0)</f>
        <v>0</v>
      </c>
      <c r="BF406" s="193">
        <f>IF(N406="snížená",J406,0)</f>
        <v>0</v>
      </c>
      <c r="BG406" s="193">
        <f>IF(N406="zákl. přenesená",J406,0)</f>
        <v>0</v>
      </c>
      <c r="BH406" s="193">
        <f>IF(N406="sníž. přenesená",J406,0)</f>
        <v>0</v>
      </c>
      <c r="BI406" s="193">
        <f>IF(N406="nulová",J406,0)</f>
        <v>0</v>
      </c>
      <c r="BJ406" s="18" t="s">
        <v>23</v>
      </c>
      <c r="BK406" s="193">
        <f>ROUND(I406*H406,2)</f>
        <v>0</v>
      </c>
      <c r="BL406" s="18" t="s">
        <v>141</v>
      </c>
      <c r="BM406" s="18" t="s">
        <v>437</v>
      </c>
    </row>
    <row r="407" spans="2:65" s="11" customFormat="1">
      <c r="B407" s="194"/>
      <c r="C407" s="195"/>
      <c r="D407" s="196" t="s">
        <v>143</v>
      </c>
      <c r="E407" s="197" t="s">
        <v>32</v>
      </c>
      <c r="F407" s="198" t="s">
        <v>438</v>
      </c>
      <c r="G407" s="195"/>
      <c r="H407" s="199" t="s">
        <v>32</v>
      </c>
      <c r="I407" s="200"/>
      <c r="J407" s="195"/>
      <c r="K407" s="195"/>
      <c r="L407" s="201"/>
      <c r="M407" s="202"/>
      <c r="N407" s="203"/>
      <c r="O407" s="203"/>
      <c r="P407" s="203"/>
      <c r="Q407" s="203"/>
      <c r="R407" s="203"/>
      <c r="S407" s="203"/>
      <c r="T407" s="204"/>
      <c r="AT407" s="205" t="s">
        <v>143</v>
      </c>
      <c r="AU407" s="205" t="s">
        <v>84</v>
      </c>
      <c r="AV407" s="11" t="s">
        <v>23</v>
      </c>
      <c r="AW407" s="11" t="s">
        <v>39</v>
      </c>
      <c r="AX407" s="11" t="s">
        <v>76</v>
      </c>
      <c r="AY407" s="205" t="s">
        <v>134</v>
      </c>
    </row>
    <row r="408" spans="2:65" s="12" customFormat="1">
      <c r="B408" s="206"/>
      <c r="C408" s="207"/>
      <c r="D408" s="196" t="s">
        <v>143</v>
      </c>
      <c r="E408" s="208" t="s">
        <v>32</v>
      </c>
      <c r="F408" s="209" t="s">
        <v>439</v>
      </c>
      <c r="G408" s="207"/>
      <c r="H408" s="210">
        <v>62.37</v>
      </c>
      <c r="I408" s="211"/>
      <c r="J408" s="207"/>
      <c r="K408" s="207"/>
      <c r="L408" s="212"/>
      <c r="M408" s="213"/>
      <c r="N408" s="214"/>
      <c r="O408" s="214"/>
      <c r="P408" s="214"/>
      <c r="Q408" s="214"/>
      <c r="R408" s="214"/>
      <c r="S408" s="214"/>
      <c r="T408" s="215"/>
      <c r="AT408" s="216" t="s">
        <v>143</v>
      </c>
      <c r="AU408" s="216" t="s">
        <v>84</v>
      </c>
      <c r="AV408" s="12" t="s">
        <v>84</v>
      </c>
      <c r="AW408" s="12" t="s">
        <v>39</v>
      </c>
      <c r="AX408" s="12" t="s">
        <v>76</v>
      </c>
      <c r="AY408" s="216" t="s">
        <v>134</v>
      </c>
    </row>
    <row r="409" spans="2:65" s="14" customFormat="1">
      <c r="B409" s="232"/>
      <c r="C409" s="233"/>
      <c r="D409" s="196" t="s">
        <v>143</v>
      </c>
      <c r="E409" s="234" t="s">
        <v>32</v>
      </c>
      <c r="F409" s="235" t="s">
        <v>218</v>
      </c>
      <c r="G409" s="233"/>
      <c r="H409" s="236">
        <v>62.37</v>
      </c>
      <c r="I409" s="237"/>
      <c r="J409" s="233"/>
      <c r="K409" s="233"/>
      <c r="L409" s="238"/>
      <c r="M409" s="239"/>
      <c r="N409" s="240"/>
      <c r="O409" s="240"/>
      <c r="P409" s="240"/>
      <c r="Q409" s="240"/>
      <c r="R409" s="240"/>
      <c r="S409" s="240"/>
      <c r="T409" s="241"/>
      <c r="AT409" s="242" t="s">
        <v>143</v>
      </c>
      <c r="AU409" s="242" t="s">
        <v>84</v>
      </c>
      <c r="AV409" s="14" t="s">
        <v>159</v>
      </c>
      <c r="AW409" s="14" t="s">
        <v>39</v>
      </c>
      <c r="AX409" s="14" t="s">
        <v>76</v>
      </c>
      <c r="AY409" s="242" t="s">
        <v>134</v>
      </c>
    </row>
    <row r="410" spans="2:65" s="11" customFormat="1">
      <c r="B410" s="194"/>
      <c r="C410" s="195"/>
      <c r="D410" s="196" t="s">
        <v>143</v>
      </c>
      <c r="E410" s="197" t="s">
        <v>32</v>
      </c>
      <c r="F410" s="198" t="s">
        <v>440</v>
      </c>
      <c r="G410" s="195"/>
      <c r="H410" s="199" t="s">
        <v>32</v>
      </c>
      <c r="I410" s="200"/>
      <c r="J410" s="195"/>
      <c r="K410" s="195"/>
      <c r="L410" s="201"/>
      <c r="M410" s="202"/>
      <c r="N410" s="203"/>
      <c r="O410" s="203"/>
      <c r="P410" s="203"/>
      <c r="Q410" s="203"/>
      <c r="R410" s="203"/>
      <c r="S410" s="203"/>
      <c r="T410" s="204"/>
      <c r="AT410" s="205" t="s">
        <v>143</v>
      </c>
      <c r="AU410" s="205" t="s">
        <v>84</v>
      </c>
      <c r="AV410" s="11" t="s">
        <v>23</v>
      </c>
      <c r="AW410" s="11" t="s">
        <v>39</v>
      </c>
      <c r="AX410" s="11" t="s">
        <v>76</v>
      </c>
      <c r="AY410" s="205" t="s">
        <v>134</v>
      </c>
    </row>
    <row r="411" spans="2:65" s="12" customFormat="1">
      <c r="B411" s="206"/>
      <c r="C411" s="207"/>
      <c r="D411" s="196" t="s">
        <v>143</v>
      </c>
      <c r="E411" s="208" t="s">
        <v>32</v>
      </c>
      <c r="F411" s="209" t="s">
        <v>441</v>
      </c>
      <c r="G411" s="207"/>
      <c r="H411" s="210">
        <v>13.035</v>
      </c>
      <c r="I411" s="211"/>
      <c r="J411" s="207"/>
      <c r="K411" s="207"/>
      <c r="L411" s="212"/>
      <c r="M411" s="213"/>
      <c r="N411" s="214"/>
      <c r="O411" s="214"/>
      <c r="P411" s="214"/>
      <c r="Q411" s="214"/>
      <c r="R411" s="214"/>
      <c r="S411" s="214"/>
      <c r="T411" s="215"/>
      <c r="AT411" s="216" t="s">
        <v>143</v>
      </c>
      <c r="AU411" s="216" t="s">
        <v>84</v>
      </c>
      <c r="AV411" s="12" t="s">
        <v>84</v>
      </c>
      <c r="AW411" s="12" t="s">
        <v>39</v>
      </c>
      <c r="AX411" s="12" t="s">
        <v>76</v>
      </c>
      <c r="AY411" s="216" t="s">
        <v>134</v>
      </c>
    </row>
    <row r="412" spans="2:65" s="14" customFormat="1">
      <c r="B412" s="232"/>
      <c r="C412" s="233"/>
      <c r="D412" s="196" t="s">
        <v>143</v>
      </c>
      <c r="E412" s="234" t="s">
        <v>32</v>
      </c>
      <c r="F412" s="235" t="s">
        <v>218</v>
      </c>
      <c r="G412" s="233"/>
      <c r="H412" s="236">
        <v>13.035</v>
      </c>
      <c r="I412" s="237"/>
      <c r="J412" s="233"/>
      <c r="K412" s="233"/>
      <c r="L412" s="238"/>
      <c r="M412" s="239"/>
      <c r="N412" s="240"/>
      <c r="O412" s="240"/>
      <c r="P412" s="240"/>
      <c r="Q412" s="240"/>
      <c r="R412" s="240"/>
      <c r="S412" s="240"/>
      <c r="T412" s="241"/>
      <c r="AT412" s="242" t="s">
        <v>143</v>
      </c>
      <c r="AU412" s="242" t="s">
        <v>84</v>
      </c>
      <c r="AV412" s="14" t="s">
        <v>159</v>
      </c>
      <c r="AW412" s="14" t="s">
        <v>39</v>
      </c>
      <c r="AX412" s="14" t="s">
        <v>76</v>
      </c>
      <c r="AY412" s="242" t="s">
        <v>134</v>
      </c>
    </row>
    <row r="413" spans="2:65" s="11" customFormat="1">
      <c r="B413" s="194"/>
      <c r="C413" s="195"/>
      <c r="D413" s="196" t="s">
        <v>143</v>
      </c>
      <c r="E413" s="197" t="s">
        <v>32</v>
      </c>
      <c r="F413" s="198" t="s">
        <v>442</v>
      </c>
      <c r="G413" s="195"/>
      <c r="H413" s="199" t="s">
        <v>32</v>
      </c>
      <c r="I413" s="200"/>
      <c r="J413" s="195"/>
      <c r="K413" s="195"/>
      <c r="L413" s="201"/>
      <c r="M413" s="202"/>
      <c r="N413" s="203"/>
      <c r="O413" s="203"/>
      <c r="P413" s="203"/>
      <c r="Q413" s="203"/>
      <c r="R413" s="203"/>
      <c r="S413" s="203"/>
      <c r="T413" s="204"/>
      <c r="AT413" s="205" t="s">
        <v>143</v>
      </c>
      <c r="AU413" s="205" t="s">
        <v>84</v>
      </c>
      <c r="AV413" s="11" t="s">
        <v>23</v>
      </c>
      <c r="AW413" s="11" t="s">
        <v>39</v>
      </c>
      <c r="AX413" s="11" t="s">
        <v>76</v>
      </c>
      <c r="AY413" s="205" t="s">
        <v>134</v>
      </c>
    </row>
    <row r="414" spans="2:65" s="12" customFormat="1">
      <c r="B414" s="206"/>
      <c r="C414" s="207"/>
      <c r="D414" s="196" t="s">
        <v>143</v>
      </c>
      <c r="E414" s="208" t="s">
        <v>32</v>
      </c>
      <c r="F414" s="209" t="s">
        <v>443</v>
      </c>
      <c r="G414" s="207"/>
      <c r="H414" s="210">
        <v>41.332999999999998</v>
      </c>
      <c r="I414" s="211"/>
      <c r="J414" s="207"/>
      <c r="K414" s="207"/>
      <c r="L414" s="212"/>
      <c r="M414" s="213"/>
      <c r="N414" s="214"/>
      <c r="O414" s="214"/>
      <c r="P414" s="214"/>
      <c r="Q414" s="214"/>
      <c r="R414" s="214"/>
      <c r="S414" s="214"/>
      <c r="T414" s="215"/>
      <c r="AT414" s="216" t="s">
        <v>143</v>
      </c>
      <c r="AU414" s="216" t="s">
        <v>84</v>
      </c>
      <c r="AV414" s="12" t="s">
        <v>84</v>
      </c>
      <c r="AW414" s="12" t="s">
        <v>39</v>
      </c>
      <c r="AX414" s="12" t="s">
        <v>76</v>
      </c>
      <c r="AY414" s="216" t="s">
        <v>134</v>
      </c>
    </row>
    <row r="415" spans="2:65" s="14" customFormat="1">
      <c r="B415" s="232"/>
      <c r="C415" s="233"/>
      <c r="D415" s="196" t="s">
        <v>143</v>
      </c>
      <c r="E415" s="234" t="s">
        <v>32</v>
      </c>
      <c r="F415" s="235" t="s">
        <v>218</v>
      </c>
      <c r="G415" s="233"/>
      <c r="H415" s="236">
        <v>41.332999999999998</v>
      </c>
      <c r="I415" s="237"/>
      <c r="J415" s="233"/>
      <c r="K415" s="233"/>
      <c r="L415" s="238"/>
      <c r="M415" s="239"/>
      <c r="N415" s="240"/>
      <c r="O415" s="240"/>
      <c r="P415" s="240"/>
      <c r="Q415" s="240"/>
      <c r="R415" s="240"/>
      <c r="S415" s="240"/>
      <c r="T415" s="241"/>
      <c r="AT415" s="242" t="s">
        <v>143</v>
      </c>
      <c r="AU415" s="242" t="s">
        <v>84</v>
      </c>
      <c r="AV415" s="14" t="s">
        <v>159</v>
      </c>
      <c r="AW415" s="14" t="s">
        <v>39</v>
      </c>
      <c r="AX415" s="14" t="s">
        <v>76</v>
      </c>
      <c r="AY415" s="242" t="s">
        <v>134</v>
      </c>
    </row>
    <row r="416" spans="2:65" s="11" customFormat="1">
      <c r="B416" s="194"/>
      <c r="C416" s="195"/>
      <c r="D416" s="196" t="s">
        <v>143</v>
      </c>
      <c r="E416" s="197" t="s">
        <v>32</v>
      </c>
      <c r="F416" s="198" t="s">
        <v>444</v>
      </c>
      <c r="G416" s="195"/>
      <c r="H416" s="199" t="s">
        <v>32</v>
      </c>
      <c r="I416" s="200"/>
      <c r="J416" s="195"/>
      <c r="K416" s="195"/>
      <c r="L416" s="201"/>
      <c r="M416" s="202"/>
      <c r="N416" s="203"/>
      <c r="O416" s="203"/>
      <c r="P416" s="203"/>
      <c r="Q416" s="203"/>
      <c r="R416" s="203"/>
      <c r="S416" s="203"/>
      <c r="T416" s="204"/>
      <c r="AT416" s="205" t="s">
        <v>143</v>
      </c>
      <c r="AU416" s="205" t="s">
        <v>84</v>
      </c>
      <c r="AV416" s="11" t="s">
        <v>23</v>
      </c>
      <c r="AW416" s="11" t="s">
        <v>39</v>
      </c>
      <c r="AX416" s="11" t="s">
        <v>76</v>
      </c>
      <c r="AY416" s="205" t="s">
        <v>134</v>
      </c>
    </row>
    <row r="417" spans="2:65" s="12" customFormat="1">
      <c r="B417" s="206"/>
      <c r="C417" s="207"/>
      <c r="D417" s="196" t="s">
        <v>143</v>
      </c>
      <c r="E417" s="208" t="s">
        <v>32</v>
      </c>
      <c r="F417" s="209" t="s">
        <v>445</v>
      </c>
      <c r="G417" s="207"/>
      <c r="H417" s="210">
        <v>14.685</v>
      </c>
      <c r="I417" s="211"/>
      <c r="J417" s="207"/>
      <c r="K417" s="207"/>
      <c r="L417" s="212"/>
      <c r="M417" s="213"/>
      <c r="N417" s="214"/>
      <c r="O417" s="214"/>
      <c r="P417" s="214"/>
      <c r="Q417" s="214"/>
      <c r="R417" s="214"/>
      <c r="S417" s="214"/>
      <c r="T417" s="215"/>
      <c r="AT417" s="216" t="s">
        <v>143</v>
      </c>
      <c r="AU417" s="216" t="s">
        <v>84</v>
      </c>
      <c r="AV417" s="12" t="s">
        <v>84</v>
      </c>
      <c r="AW417" s="12" t="s">
        <v>39</v>
      </c>
      <c r="AX417" s="12" t="s">
        <v>76</v>
      </c>
      <c r="AY417" s="216" t="s">
        <v>134</v>
      </c>
    </row>
    <row r="418" spans="2:65" s="14" customFormat="1">
      <c r="B418" s="232"/>
      <c r="C418" s="233"/>
      <c r="D418" s="196" t="s">
        <v>143</v>
      </c>
      <c r="E418" s="234" t="s">
        <v>32</v>
      </c>
      <c r="F418" s="235" t="s">
        <v>218</v>
      </c>
      <c r="G418" s="233"/>
      <c r="H418" s="236">
        <v>14.685</v>
      </c>
      <c r="I418" s="237"/>
      <c r="J418" s="233"/>
      <c r="K418" s="233"/>
      <c r="L418" s="238"/>
      <c r="M418" s="239"/>
      <c r="N418" s="240"/>
      <c r="O418" s="240"/>
      <c r="P418" s="240"/>
      <c r="Q418" s="240"/>
      <c r="R418" s="240"/>
      <c r="S418" s="240"/>
      <c r="T418" s="241"/>
      <c r="AT418" s="242" t="s">
        <v>143</v>
      </c>
      <c r="AU418" s="242" t="s">
        <v>84</v>
      </c>
      <c r="AV418" s="14" t="s">
        <v>159</v>
      </c>
      <c r="AW418" s="14" t="s">
        <v>39</v>
      </c>
      <c r="AX418" s="14" t="s">
        <v>76</v>
      </c>
      <c r="AY418" s="242" t="s">
        <v>134</v>
      </c>
    </row>
    <row r="419" spans="2:65" s="11" customFormat="1">
      <c r="B419" s="194"/>
      <c r="C419" s="195"/>
      <c r="D419" s="196" t="s">
        <v>143</v>
      </c>
      <c r="E419" s="197" t="s">
        <v>32</v>
      </c>
      <c r="F419" s="198" t="s">
        <v>289</v>
      </c>
      <c r="G419" s="195"/>
      <c r="H419" s="199" t="s">
        <v>32</v>
      </c>
      <c r="I419" s="200"/>
      <c r="J419" s="195"/>
      <c r="K419" s="195"/>
      <c r="L419" s="201"/>
      <c r="M419" s="202"/>
      <c r="N419" s="203"/>
      <c r="O419" s="203"/>
      <c r="P419" s="203"/>
      <c r="Q419" s="203"/>
      <c r="R419" s="203"/>
      <c r="S419" s="203"/>
      <c r="T419" s="204"/>
      <c r="AT419" s="205" t="s">
        <v>143</v>
      </c>
      <c r="AU419" s="205" t="s">
        <v>84</v>
      </c>
      <c r="AV419" s="11" t="s">
        <v>23</v>
      </c>
      <c r="AW419" s="11" t="s">
        <v>39</v>
      </c>
      <c r="AX419" s="11" t="s">
        <v>76</v>
      </c>
      <c r="AY419" s="205" t="s">
        <v>134</v>
      </c>
    </row>
    <row r="420" spans="2:65" s="12" customFormat="1">
      <c r="B420" s="206"/>
      <c r="C420" s="207"/>
      <c r="D420" s="196" t="s">
        <v>143</v>
      </c>
      <c r="E420" s="208" t="s">
        <v>32</v>
      </c>
      <c r="F420" s="209" t="s">
        <v>446</v>
      </c>
      <c r="G420" s="207"/>
      <c r="H420" s="210">
        <v>30.872</v>
      </c>
      <c r="I420" s="211"/>
      <c r="J420" s="207"/>
      <c r="K420" s="207"/>
      <c r="L420" s="212"/>
      <c r="M420" s="213"/>
      <c r="N420" s="214"/>
      <c r="O420" s="214"/>
      <c r="P420" s="214"/>
      <c r="Q420" s="214"/>
      <c r="R420" s="214"/>
      <c r="S420" s="214"/>
      <c r="T420" s="215"/>
      <c r="AT420" s="216" t="s">
        <v>143</v>
      </c>
      <c r="AU420" s="216" t="s">
        <v>84</v>
      </c>
      <c r="AV420" s="12" t="s">
        <v>84</v>
      </c>
      <c r="AW420" s="12" t="s">
        <v>39</v>
      </c>
      <c r="AX420" s="12" t="s">
        <v>76</v>
      </c>
      <c r="AY420" s="216" t="s">
        <v>134</v>
      </c>
    </row>
    <row r="421" spans="2:65" s="14" customFormat="1">
      <c r="B421" s="232"/>
      <c r="C421" s="233"/>
      <c r="D421" s="196" t="s">
        <v>143</v>
      </c>
      <c r="E421" s="234" t="s">
        <v>32</v>
      </c>
      <c r="F421" s="235" t="s">
        <v>218</v>
      </c>
      <c r="G421" s="233"/>
      <c r="H421" s="236">
        <v>30.872</v>
      </c>
      <c r="I421" s="237"/>
      <c r="J421" s="233"/>
      <c r="K421" s="233"/>
      <c r="L421" s="238"/>
      <c r="M421" s="239"/>
      <c r="N421" s="240"/>
      <c r="O421" s="240"/>
      <c r="P421" s="240"/>
      <c r="Q421" s="240"/>
      <c r="R421" s="240"/>
      <c r="S421" s="240"/>
      <c r="T421" s="241"/>
      <c r="AT421" s="242" t="s">
        <v>143</v>
      </c>
      <c r="AU421" s="242" t="s">
        <v>84</v>
      </c>
      <c r="AV421" s="14" t="s">
        <v>159</v>
      </c>
      <c r="AW421" s="14" t="s">
        <v>39</v>
      </c>
      <c r="AX421" s="14" t="s">
        <v>76</v>
      </c>
      <c r="AY421" s="242" t="s">
        <v>134</v>
      </c>
    </row>
    <row r="422" spans="2:65" s="13" customFormat="1">
      <c r="B422" s="217"/>
      <c r="C422" s="218"/>
      <c r="D422" s="219" t="s">
        <v>143</v>
      </c>
      <c r="E422" s="220" t="s">
        <v>32</v>
      </c>
      <c r="F422" s="221" t="s">
        <v>150</v>
      </c>
      <c r="G422" s="218"/>
      <c r="H422" s="222">
        <v>162.29499999999999</v>
      </c>
      <c r="I422" s="223"/>
      <c r="J422" s="218"/>
      <c r="K422" s="218"/>
      <c r="L422" s="224"/>
      <c r="M422" s="225"/>
      <c r="N422" s="226"/>
      <c r="O422" s="226"/>
      <c r="P422" s="226"/>
      <c r="Q422" s="226"/>
      <c r="R422" s="226"/>
      <c r="S422" s="226"/>
      <c r="T422" s="227"/>
      <c r="AT422" s="228" t="s">
        <v>143</v>
      </c>
      <c r="AU422" s="228" t="s">
        <v>84</v>
      </c>
      <c r="AV422" s="13" t="s">
        <v>141</v>
      </c>
      <c r="AW422" s="13" t="s">
        <v>39</v>
      </c>
      <c r="AX422" s="13" t="s">
        <v>23</v>
      </c>
      <c r="AY422" s="228" t="s">
        <v>134</v>
      </c>
    </row>
    <row r="423" spans="2:65" s="1" customFormat="1" ht="28.9" customHeight="1">
      <c r="B423" s="35"/>
      <c r="C423" s="182" t="s">
        <v>447</v>
      </c>
      <c r="D423" s="182" t="s">
        <v>136</v>
      </c>
      <c r="E423" s="183" t="s">
        <v>448</v>
      </c>
      <c r="F423" s="184" t="s">
        <v>449</v>
      </c>
      <c r="G423" s="185" t="s">
        <v>214</v>
      </c>
      <c r="H423" s="186">
        <v>27.324999999999999</v>
      </c>
      <c r="I423" s="187"/>
      <c r="J423" s="188">
        <f>ROUND(I423*H423,2)</f>
        <v>0</v>
      </c>
      <c r="K423" s="184" t="s">
        <v>140</v>
      </c>
      <c r="L423" s="55"/>
      <c r="M423" s="189" t="s">
        <v>32</v>
      </c>
      <c r="N423" s="190" t="s">
        <v>47</v>
      </c>
      <c r="O423" s="36"/>
      <c r="P423" s="191">
        <f>O423*H423</f>
        <v>0</v>
      </c>
      <c r="Q423" s="191">
        <v>0</v>
      </c>
      <c r="R423" s="191">
        <f>Q423*H423</f>
        <v>0</v>
      </c>
      <c r="S423" s="191">
        <v>0</v>
      </c>
      <c r="T423" s="192">
        <f>S423*H423</f>
        <v>0</v>
      </c>
      <c r="AR423" s="18" t="s">
        <v>141</v>
      </c>
      <c r="AT423" s="18" t="s">
        <v>136</v>
      </c>
      <c r="AU423" s="18" t="s">
        <v>84</v>
      </c>
      <c r="AY423" s="18" t="s">
        <v>134</v>
      </c>
      <c r="BE423" s="193">
        <f>IF(N423="základní",J423,0)</f>
        <v>0</v>
      </c>
      <c r="BF423" s="193">
        <f>IF(N423="snížená",J423,0)</f>
        <v>0</v>
      </c>
      <c r="BG423" s="193">
        <f>IF(N423="zákl. přenesená",J423,0)</f>
        <v>0</v>
      </c>
      <c r="BH423" s="193">
        <f>IF(N423="sníž. přenesená",J423,0)</f>
        <v>0</v>
      </c>
      <c r="BI423" s="193">
        <f>IF(N423="nulová",J423,0)</f>
        <v>0</v>
      </c>
      <c r="BJ423" s="18" t="s">
        <v>23</v>
      </c>
      <c r="BK423" s="193">
        <f>ROUND(I423*H423,2)</f>
        <v>0</v>
      </c>
      <c r="BL423" s="18" t="s">
        <v>141</v>
      </c>
      <c r="BM423" s="18" t="s">
        <v>450</v>
      </c>
    </row>
    <row r="424" spans="2:65" s="11" customFormat="1">
      <c r="B424" s="194"/>
      <c r="C424" s="195"/>
      <c r="D424" s="196" t="s">
        <v>143</v>
      </c>
      <c r="E424" s="197" t="s">
        <v>32</v>
      </c>
      <c r="F424" s="198" t="s">
        <v>451</v>
      </c>
      <c r="G424" s="195"/>
      <c r="H424" s="199" t="s">
        <v>32</v>
      </c>
      <c r="I424" s="200"/>
      <c r="J424" s="195"/>
      <c r="K424" s="195"/>
      <c r="L424" s="201"/>
      <c r="M424" s="202"/>
      <c r="N424" s="203"/>
      <c r="O424" s="203"/>
      <c r="P424" s="203"/>
      <c r="Q424" s="203"/>
      <c r="R424" s="203"/>
      <c r="S424" s="203"/>
      <c r="T424" s="204"/>
      <c r="AT424" s="205" t="s">
        <v>143</v>
      </c>
      <c r="AU424" s="205" t="s">
        <v>84</v>
      </c>
      <c r="AV424" s="11" t="s">
        <v>23</v>
      </c>
      <c r="AW424" s="11" t="s">
        <v>39</v>
      </c>
      <c r="AX424" s="11" t="s">
        <v>76</v>
      </c>
      <c r="AY424" s="205" t="s">
        <v>134</v>
      </c>
    </row>
    <row r="425" spans="2:65" s="12" customFormat="1">
      <c r="B425" s="206"/>
      <c r="C425" s="207"/>
      <c r="D425" s="196" t="s">
        <v>143</v>
      </c>
      <c r="E425" s="208" t="s">
        <v>32</v>
      </c>
      <c r="F425" s="209" t="s">
        <v>452</v>
      </c>
      <c r="G425" s="207"/>
      <c r="H425" s="210">
        <v>24.524999999999999</v>
      </c>
      <c r="I425" s="211"/>
      <c r="J425" s="207"/>
      <c r="K425" s="207"/>
      <c r="L425" s="212"/>
      <c r="M425" s="213"/>
      <c r="N425" s="214"/>
      <c r="O425" s="214"/>
      <c r="P425" s="214"/>
      <c r="Q425" s="214"/>
      <c r="R425" s="214"/>
      <c r="S425" s="214"/>
      <c r="T425" s="215"/>
      <c r="AT425" s="216" t="s">
        <v>143</v>
      </c>
      <c r="AU425" s="216" t="s">
        <v>84</v>
      </c>
      <c r="AV425" s="12" t="s">
        <v>84</v>
      </c>
      <c r="AW425" s="12" t="s">
        <v>39</v>
      </c>
      <c r="AX425" s="12" t="s">
        <v>76</v>
      </c>
      <c r="AY425" s="216" t="s">
        <v>134</v>
      </c>
    </row>
    <row r="426" spans="2:65" s="11" customFormat="1">
      <c r="B426" s="194"/>
      <c r="C426" s="195"/>
      <c r="D426" s="196" t="s">
        <v>143</v>
      </c>
      <c r="E426" s="197" t="s">
        <v>32</v>
      </c>
      <c r="F426" s="198" t="s">
        <v>453</v>
      </c>
      <c r="G426" s="195"/>
      <c r="H426" s="199" t="s">
        <v>32</v>
      </c>
      <c r="I426" s="200"/>
      <c r="J426" s="195"/>
      <c r="K426" s="195"/>
      <c r="L426" s="201"/>
      <c r="M426" s="202"/>
      <c r="N426" s="203"/>
      <c r="O426" s="203"/>
      <c r="P426" s="203"/>
      <c r="Q426" s="203"/>
      <c r="R426" s="203"/>
      <c r="S426" s="203"/>
      <c r="T426" s="204"/>
      <c r="AT426" s="205" t="s">
        <v>143</v>
      </c>
      <c r="AU426" s="205" t="s">
        <v>84</v>
      </c>
      <c r="AV426" s="11" t="s">
        <v>23</v>
      </c>
      <c r="AW426" s="11" t="s">
        <v>39</v>
      </c>
      <c r="AX426" s="11" t="s">
        <v>76</v>
      </c>
      <c r="AY426" s="205" t="s">
        <v>134</v>
      </c>
    </row>
    <row r="427" spans="2:65" s="12" customFormat="1">
      <c r="B427" s="206"/>
      <c r="C427" s="207"/>
      <c r="D427" s="196" t="s">
        <v>143</v>
      </c>
      <c r="E427" s="208" t="s">
        <v>32</v>
      </c>
      <c r="F427" s="209" t="s">
        <v>454</v>
      </c>
      <c r="G427" s="207"/>
      <c r="H427" s="210">
        <v>2.8</v>
      </c>
      <c r="I427" s="211"/>
      <c r="J427" s="207"/>
      <c r="K427" s="207"/>
      <c r="L427" s="212"/>
      <c r="M427" s="213"/>
      <c r="N427" s="214"/>
      <c r="O427" s="214"/>
      <c r="P427" s="214"/>
      <c r="Q427" s="214"/>
      <c r="R427" s="214"/>
      <c r="S427" s="214"/>
      <c r="T427" s="215"/>
      <c r="AT427" s="216" t="s">
        <v>143</v>
      </c>
      <c r="AU427" s="216" t="s">
        <v>84</v>
      </c>
      <c r="AV427" s="12" t="s">
        <v>84</v>
      </c>
      <c r="AW427" s="12" t="s">
        <v>39</v>
      </c>
      <c r="AX427" s="12" t="s">
        <v>76</v>
      </c>
      <c r="AY427" s="216" t="s">
        <v>134</v>
      </c>
    </row>
    <row r="428" spans="2:65" s="13" customFormat="1">
      <c r="B428" s="217"/>
      <c r="C428" s="218"/>
      <c r="D428" s="219" t="s">
        <v>143</v>
      </c>
      <c r="E428" s="220" t="s">
        <v>32</v>
      </c>
      <c r="F428" s="221" t="s">
        <v>150</v>
      </c>
      <c r="G428" s="218"/>
      <c r="H428" s="222">
        <v>27.324999999999999</v>
      </c>
      <c r="I428" s="223"/>
      <c r="J428" s="218"/>
      <c r="K428" s="218"/>
      <c r="L428" s="224"/>
      <c r="M428" s="225"/>
      <c r="N428" s="226"/>
      <c r="O428" s="226"/>
      <c r="P428" s="226"/>
      <c r="Q428" s="226"/>
      <c r="R428" s="226"/>
      <c r="S428" s="226"/>
      <c r="T428" s="227"/>
      <c r="AT428" s="228" t="s">
        <v>143</v>
      </c>
      <c r="AU428" s="228" t="s">
        <v>84</v>
      </c>
      <c r="AV428" s="13" t="s">
        <v>141</v>
      </c>
      <c r="AW428" s="13" t="s">
        <v>39</v>
      </c>
      <c r="AX428" s="13" t="s">
        <v>23</v>
      </c>
      <c r="AY428" s="228" t="s">
        <v>134</v>
      </c>
    </row>
    <row r="429" spans="2:65" s="1" customFormat="1" ht="28.9" customHeight="1">
      <c r="B429" s="35"/>
      <c r="C429" s="182" t="s">
        <v>455</v>
      </c>
      <c r="D429" s="182" t="s">
        <v>136</v>
      </c>
      <c r="E429" s="183" t="s">
        <v>456</v>
      </c>
      <c r="F429" s="184" t="s">
        <v>457</v>
      </c>
      <c r="G429" s="185" t="s">
        <v>458</v>
      </c>
      <c r="H429" s="186">
        <v>1</v>
      </c>
      <c r="I429" s="187"/>
      <c r="J429" s="188">
        <f>ROUND(I429*H429,2)</f>
        <v>0</v>
      </c>
      <c r="K429" s="184" t="s">
        <v>140</v>
      </c>
      <c r="L429" s="55"/>
      <c r="M429" s="189" t="s">
        <v>32</v>
      </c>
      <c r="N429" s="190" t="s">
        <v>47</v>
      </c>
      <c r="O429" s="36"/>
      <c r="P429" s="191">
        <f>O429*H429</f>
        <v>0</v>
      </c>
      <c r="Q429" s="191">
        <v>6.6E-3</v>
      </c>
      <c r="R429" s="191">
        <f>Q429*H429</f>
        <v>6.6E-3</v>
      </c>
      <c r="S429" s="191">
        <v>0</v>
      </c>
      <c r="T429" s="192">
        <f>S429*H429</f>
        <v>0</v>
      </c>
      <c r="AR429" s="18" t="s">
        <v>141</v>
      </c>
      <c r="AT429" s="18" t="s">
        <v>136</v>
      </c>
      <c r="AU429" s="18" t="s">
        <v>84</v>
      </c>
      <c r="AY429" s="18" t="s">
        <v>134</v>
      </c>
      <c r="BE429" s="193">
        <f>IF(N429="základní",J429,0)</f>
        <v>0</v>
      </c>
      <c r="BF429" s="193">
        <f>IF(N429="snížená",J429,0)</f>
        <v>0</v>
      </c>
      <c r="BG429" s="193">
        <f>IF(N429="zákl. přenesená",J429,0)</f>
        <v>0</v>
      </c>
      <c r="BH429" s="193">
        <f>IF(N429="sníž. přenesená",J429,0)</f>
        <v>0</v>
      </c>
      <c r="BI429" s="193">
        <f>IF(N429="nulová",J429,0)</f>
        <v>0</v>
      </c>
      <c r="BJ429" s="18" t="s">
        <v>23</v>
      </c>
      <c r="BK429" s="193">
        <f>ROUND(I429*H429,2)</f>
        <v>0</v>
      </c>
      <c r="BL429" s="18" t="s">
        <v>141</v>
      </c>
      <c r="BM429" s="18" t="s">
        <v>459</v>
      </c>
    </row>
    <row r="430" spans="2:65" s="11" customFormat="1">
      <c r="B430" s="194"/>
      <c r="C430" s="195"/>
      <c r="D430" s="196" t="s">
        <v>143</v>
      </c>
      <c r="E430" s="197" t="s">
        <v>32</v>
      </c>
      <c r="F430" s="198" t="s">
        <v>460</v>
      </c>
      <c r="G430" s="195"/>
      <c r="H430" s="199" t="s">
        <v>32</v>
      </c>
      <c r="I430" s="200"/>
      <c r="J430" s="195"/>
      <c r="K430" s="195"/>
      <c r="L430" s="201"/>
      <c r="M430" s="202"/>
      <c r="N430" s="203"/>
      <c r="O430" s="203"/>
      <c r="P430" s="203"/>
      <c r="Q430" s="203"/>
      <c r="R430" s="203"/>
      <c r="S430" s="203"/>
      <c r="T430" s="204"/>
      <c r="AT430" s="205" t="s">
        <v>143</v>
      </c>
      <c r="AU430" s="205" t="s">
        <v>84</v>
      </c>
      <c r="AV430" s="11" t="s">
        <v>23</v>
      </c>
      <c r="AW430" s="11" t="s">
        <v>39</v>
      </c>
      <c r="AX430" s="11" t="s">
        <v>76</v>
      </c>
      <c r="AY430" s="205" t="s">
        <v>134</v>
      </c>
    </row>
    <row r="431" spans="2:65" s="12" customFormat="1">
      <c r="B431" s="206"/>
      <c r="C431" s="207"/>
      <c r="D431" s="219" t="s">
        <v>143</v>
      </c>
      <c r="E431" s="229" t="s">
        <v>32</v>
      </c>
      <c r="F431" s="230" t="s">
        <v>23</v>
      </c>
      <c r="G431" s="207"/>
      <c r="H431" s="231">
        <v>1</v>
      </c>
      <c r="I431" s="211"/>
      <c r="J431" s="207"/>
      <c r="K431" s="207"/>
      <c r="L431" s="212"/>
      <c r="M431" s="213"/>
      <c r="N431" s="214"/>
      <c r="O431" s="214"/>
      <c r="P431" s="214"/>
      <c r="Q431" s="214"/>
      <c r="R431" s="214"/>
      <c r="S431" s="214"/>
      <c r="T431" s="215"/>
      <c r="AT431" s="216" t="s">
        <v>143</v>
      </c>
      <c r="AU431" s="216" t="s">
        <v>84</v>
      </c>
      <c r="AV431" s="12" t="s">
        <v>84</v>
      </c>
      <c r="AW431" s="12" t="s">
        <v>39</v>
      </c>
      <c r="AX431" s="12" t="s">
        <v>23</v>
      </c>
      <c r="AY431" s="216" t="s">
        <v>134</v>
      </c>
    </row>
    <row r="432" spans="2:65" s="1" customFormat="1" ht="20.45" customHeight="1">
      <c r="B432" s="35"/>
      <c r="C432" s="243" t="s">
        <v>461</v>
      </c>
      <c r="D432" s="243" t="s">
        <v>387</v>
      </c>
      <c r="E432" s="244" t="s">
        <v>462</v>
      </c>
      <c r="F432" s="245" t="s">
        <v>463</v>
      </c>
      <c r="G432" s="246" t="s">
        <v>458</v>
      </c>
      <c r="H432" s="247">
        <v>1</v>
      </c>
      <c r="I432" s="248"/>
      <c r="J432" s="249">
        <f>ROUND(I432*H432,2)</f>
        <v>0</v>
      </c>
      <c r="K432" s="245" t="s">
        <v>140</v>
      </c>
      <c r="L432" s="250"/>
      <c r="M432" s="251" t="s">
        <v>32</v>
      </c>
      <c r="N432" s="252" t="s">
        <v>47</v>
      </c>
      <c r="O432" s="36"/>
      <c r="P432" s="191">
        <f>O432*H432</f>
        <v>0</v>
      </c>
      <c r="Q432" s="191">
        <v>6.4000000000000001E-2</v>
      </c>
      <c r="R432" s="191">
        <f>Q432*H432</f>
        <v>6.4000000000000001E-2</v>
      </c>
      <c r="S432" s="191">
        <v>0</v>
      </c>
      <c r="T432" s="192">
        <f>S432*H432</f>
        <v>0</v>
      </c>
      <c r="AR432" s="18" t="s">
        <v>195</v>
      </c>
      <c r="AT432" s="18" t="s">
        <v>387</v>
      </c>
      <c r="AU432" s="18" t="s">
        <v>84</v>
      </c>
      <c r="AY432" s="18" t="s">
        <v>134</v>
      </c>
      <c r="BE432" s="193">
        <f>IF(N432="základní",J432,0)</f>
        <v>0</v>
      </c>
      <c r="BF432" s="193">
        <f>IF(N432="snížená",J432,0)</f>
        <v>0</v>
      </c>
      <c r="BG432" s="193">
        <f>IF(N432="zákl. přenesená",J432,0)</f>
        <v>0</v>
      </c>
      <c r="BH432" s="193">
        <f>IF(N432="sníž. přenesená",J432,0)</f>
        <v>0</v>
      </c>
      <c r="BI432" s="193">
        <f>IF(N432="nulová",J432,0)</f>
        <v>0</v>
      </c>
      <c r="BJ432" s="18" t="s">
        <v>23</v>
      </c>
      <c r="BK432" s="193">
        <f>ROUND(I432*H432,2)</f>
        <v>0</v>
      </c>
      <c r="BL432" s="18" t="s">
        <v>141</v>
      </c>
      <c r="BM432" s="18" t="s">
        <v>464</v>
      </c>
    </row>
    <row r="433" spans="2:65" s="12" customFormat="1">
      <c r="B433" s="206"/>
      <c r="C433" s="207"/>
      <c r="D433" s="219" t="s">
        <v>143</v>
      </c>
      <c r="E433" s="229" t="s">
        <v>32</v>
      </c>
      <c r="F433" s="230" t="s">
        <v>23</v>
      </c>
      <c r="G433" s="207"/>
      <c r="H433" s="231">
        <v>1</v>
      </c>
      <c r="I433" s="211"/>
      <c r="J433" s="207"/>
      <c r="K433" s="207"/>
      <c r="L433" s="212"/>
      <c r="M433" s="213"/>
      <c r="N433" s="214"/>
      <c r="O433" s="214"/>
      <c r="P433" s="214"/>
      <c r="Q433" s="214"/>
      <c r="R433" s="214"/>
      <c r="S433" s="214"/>
      <c r="T433" s="215"/>
      <c r="AT433" s="216" t="s">
        <v>143</v>
      </c>
      <c r="AU433" s="216" t="s">
        <v>84</v>
      </c>
      <c r="AV433" s="12" t="s">
        <v>84</v>
      </c>
      <c r="AW433" s="12" t="s">
        <v>39</v>
      </c>
      <c r="AX433" s="12" t="s">
        <v>23</v>
      </c>
      <c r="AY433" s="216" t="s">
        <v>134</v>
      </c>
    </row>
    <row r="434" spans="2:65" s="1" customFormat="1" ht="28.9" customHeight="1">
      <c r="B434" s="35"/>
      <c r="C434" s="182" t="s">
        <v>465</v>
      </c>
      <c r="D434" s="182" t="s">
        <v>136</v>
      </c>
      <c r="E434" s="183" t="s">
        <v>466</v>
      </c>
      <c r="F434" s="184" t="s">
        <v>467</v>
      </c>
      <c r="G434" s="185" t="s">
        <v>214</v>
      </c>
      <c r="H434" s="186">
        <v>10.8</v>
      </c>
      <c r="I434" s="187"/>
      <c r="J434" s="188">
        <f>ROUND(I434*H434,2)</f>
        <v>0</v>
      </c>
      <c r="K434" s="184" t="s">
        <v>140</v>
      </c>
      <c r="L434" s="55"/>
      <c r="M434" s="189" t="s">
        <v>32</v>
      </c>
      <c r="N434" s="190" t="s">
        <v>47</v>
      </c>
      <c r="O434" s="36"/>
      <c r="P434" s="191">
        <f>O434*H434</f>
        <v>0</v>
      </c>
      <c r="Q434" s="191">
        <v>0</v>
      </c>
      <c r="R434" s="191">
        <f>Q434*H434</f>
        <v>0</v>
      </c>
      <c r="S434" s="191">
        <v>0</v>
      </c>
      <c r="T434" s="192">
        <f>S434*H434</f>
        <v>0</v>
      </c>
      <c r="AR434" s="18" t="s">
        <v>141</v>
      </c>
      <c r="AT434" s="18" t="s">
        <v>136</v>
      </c>
      <c r="AU434" s="18" t="s">
        <v>84</v>
      </c>
      <c r="AY434" s="18" t="s">
        <v>134</v>
      </c>
      <c r="BE434" s="193">
        <f>IF(N434="základní",J434,0)</f>
        <v>0</v>
      </c>
      <c r="BF434" s="193">
        <f>IF(N434="snížená",J434,0)</f>
        <v>0</v>
      </c>
      <c r="BG434" s="193">
        <f>IF(N434="zákl. přenesená",J434,0)</f>
        <v>0</v>
      </c>
      <c r="BH434" s="193">
        <f>IF(N434="sníž. přenesená",J434,0)</f>
        <v>0</v>
      </c>
      <c r="BI434" s="193">
        <f>IF(N434="nulová",J434,0)</f>
        <v>0</v>
      </c>
      <c r="BJ434" s="18" t="s">
        <v>23</v>
      </c>
      <c r="BK434" s="193">
        <f>ROUND(I434*H434,2)</f>
        <v>0</v>
      </c>
      <c r="BL434" s="18" t="s">
        <v>141</v>
      </c>
      <c r="BM434" s="18" t="s">
        <v>468</v>
      </c>
    </row>
    <row r="435" spans="2:65" s="11" customFormat="1">
      <c r="B435" s="194"/>
      <c r="C435" s="195"/>
      <c r="D435" s="196" t="s">
        <v>143</v>
      </c>
      <c r="E435" s="197" t="s">
        <v>32</v>
      </c>
      <c r="F435" s="198" t="s">
        <v>469</v>
      </c>
      <c r="G435" s="195"/>
      <c r="H435" s="199" t="s">
        <v>32</v>
      </c>
      <c r="I435" s="200"/>
      <c r="J435" s="195"/>
      <c r="K435" s="195"/>
      <c r="L435" s="201"/>
      <c r="M435" s="202"/>
      <c r="N435" s="203"/>
      <c r="O435" s="203"/>
      <c r="P435" s="203"/>
      <c r="Q435" s="203"/>
      <c r="R435" s="203"/>
      <c r="S435" s="203"/>
      <c r="T435" s="204"/>
      <c r="AT435" s="205" t="s">
        <v>143</v>
      </c>
      <c r="AU435" s="205" t="s">
        <v>84</v>
      </c>
      <c r="AV435" s="11" t="s">
        <v>23</v>
      </c>
      <c r="AW435" s="11" t="s">
        <v>39</v>
      </c>
      <c r="AX435" s="11" t="s">
        <v>76</v>
      </c>
      <c r="AY435" s="205" t="s">
        <v>134</v>
      </c>
    </row>
    <row r="436" spans="2:65" s="12" customFormat="1">
      <c r="B436" s="206"/>
      <c r="C436" s="207"/>
      <c r="D436" s="196" t="s">
        <v>143</v>
      </c>
      <c r="E436" s="208" t="s">
        <v>32</v>
      </c>
      <c r="F436" s="209" t="s">
        <v>470</v>
      </c>
      <c r="G436" s="207"/>
      <c r="H436" s="210">
        <v>2.4</v>
      </c>
      <c r="I436" s="211"/>
      <c r="J436" s="207"/>
      <c r="K436" s="207"/>
      <c r="L436" s="212"/>
      <c r="M436" s="213"/>
      <c r="N436" s="214"/>
      <c r="O436" s="214"/>
      <c r="P436" s="214"/>
      <c r="Q436" s="214"/>
      <c r="R436" s="214"/>
      <c r="S436" s="214"/>
      <c r="T436" s="215"/>
      <c r="AT436" s="216" t="s">
        <v>143</v>
      </c>
      <c r="AU436" s="216" t="s">
        <v>84</v>
      </c>
      <c r="AV436" s="12" t="s">
        <v>84</v>
      </c>
      <c r="AW436" s="12" t="s">
        <v>39</v>
      </c>
      <c r="AX436" s="12" t="s">
        <v>76</v>
      </c>
      <c r="AY436" s="216" t="s">
        <v>134</v>
      </c>
    </row>
    <row r="437" spans="2:65" s="12" customFormat="1">
      <c r="B437" s="206"/>
      <c r="C437" s="207"/>
      <c r="D437" s="196" t="s">
        <v>143</v>
      </c>
      <c r="E437" s="208" t="s">
        <v>32</v>
      </c>
      <c r="F437" s="209" t="s">
        <v>471</v>
      </c>
      <c r="G437" s="207"/>
      <c r="H437" s="210">
        <v>2</v>
      </c>
      <c r="I437" s="211"/>
      <c r="J437" s="207"/>
      <c r="K437" s="207"/>
      <c r="L437" s="212"/>
      <c r="M437" s="213"/>
      <c r="N437" s="214"/>
      <c r="O437" s="214"/>
      <c r="P437" s="214"/>
      <c r="Q437" s="214"/>
      <c r="R437" s="214"/>
      <c r="S437" s="214"/>
      <c r="T437" s="215"/>
      <c r="AT437" s="216" t="s">
        <v>143</v>
      </c>
      <c r="AU437" s="216" t="s">
        <v>84</v>
      </c>
      <c r="AV437" s="12" t="s">
        <v>84</v>
      </c>
      <c r="AW437" s="12" t="s">
        <v>39</v>
      </c>
      <c r="AX437" s="12" t="s">
        <v>76</v>
      </c>
      <c r="AY437" s="216" t="s">
        <v>134</v>
      </c>
    </row>
    <row r="438" spans="2:65" s="12" customFormat="1">
      <c r="B438" s="206"/>
      <c r="C438" s="207"/>
      <c r="D438" s="196" t="s">
        <v>143</v>
      </c>
      <c r="E438" s="208" t="s">
        <v>32</v>
      </c>
      <c r="F438" s="209" t="s">
        <v>472</v>
      </c>
      <c r="G438" s="207"/>
      <c r="H438" s="210">
        <v>4</v>
      </c>
      <c r="I438" s="211"/>
      <c r="J438" s="207"/>
      <c r="K438" s="207"/>
      <c r="L438" s="212"/>
      <c r="M438" s="213"/>
      <c r="N438" s="214"/>
      <c r="O438" s="214"/>
      <c r="P438" s="214"/>
      <c r="Q438" s="214"/>
      <c r="R438" s="214"/>
      <c r="S438" s="214"/>
      <c r="T438" s="215"/>
      <c r="AT438" s="216" t="s">
        <v>143</v>
      </c>
      <c r="AU438" s="216" t="s">
        <v>84</v>
      </c>
      <c r="AV438" s="12" t="s">
        <v>84</v>
      </c>
      <c r="AW438" s="12" t="s">
        <v>39</v>
      </c>
      <c r="AX438" s="12" t="s">
        <v>76</v>
      </c>
      <c r="AY438" s="216" t="s">
        <v>134</v>
      </c>
    </row>
    <row r="439" spans="2:65" s="12" customFormat="1">
      <c r="B439" s="206"/>
      <c r="C439" s="207"/>
      <c r="D439" s="196" t="s">
        <v>143</v>
      </c>
      <c r="E439" s="208" t="s">
        <v>32</v>
      </c>
      <c r="F439" s="209" t="s">
        <v>473</v>
      </c>
      <c r="G439" s="207"/>
      <c r="H439" s="210">
        <v>0.8</v>
      </c>
      <c r="I439" s="211"/>
      <c r="J439" s="207"/>
      <c r="K439" s="207"/>
      <c r="L439" s="212"/>
      <c r="M439" s="213"/>
      <c r="N439" s="214"/>
      <c r="O439" s="214"/>
      <c r="P439" s="214"/>
      <c r="Q439" s="214"/>
      <c r="R439" s="214"/>
      <c r="S439" s="214"/>
      <c r="T439" s="215"/>
      <c r="AT439" s="216" t="s">
        <v>143</v>
      </c>
      <c r="AU439" s="216" t="s">
        <v>84</v>
      </c>
      <c r="AV439" s="12" t="s">
        <v>84</v>
      </c>
      <c r="AW439" s="12" t="s">
        <v>39</v>
      </c>
      <c r="AX439" s="12" t="s">
        <v>76</v>
      </c>
      <c r="AY439" s="216" t="s">
        <v>134</v>
      </c>
    </row>
    <row r="440" spans="2:65" s="12" customFormat="1">
      <c r="B440" s="206"/>
      <c r="C440" s="207"/>
      <c r="D440" s="196" t="s">
        <v>143</v>
      </c>
      <c r="E440" s="208" t="s">
        <v>32</v>
      </c>
      <c r="F440" s="209" t="s">
        <v>474</v>
      </c>
      <c r="G440" s="207"/>
      <c r="H440" s="210">
        <v>1.6</v>
      </c>
      <c r="I440" s="211"/>
      <c r="J440" s="207"/>
      <c r="K440" s="207"/>
      <c r="L440" s="212"/>
      <c r="M440" s="213"/>
      <c r="N440" s="214"/>
      <c r="O440" s="214"/>
      <c r="P440" s="214"/>
      <c r="Q440" s="214"/>
      <c r="R440" s="214"/>
      <c r="S440" s="214"/>
      <c r="T440" s="215"/>
      <c r="AT440" s="216" t="s">
        <v>143</v>
      </c>
      <c r="AU440" s="216" t="s">
        <v>84</v>
      </c>
      <c r="AV440" s="12" t="s">
        <v>84</v>
      </c>
      <c r="AW440" s="12" t="s">
        <v>39</v>
      </c>
      <c r="AX440" s="12" t="s">
        <v>76</v>
      </c>
      <c r="AY440" s="216" t="s">
        <v>134</v>
      </c>
    </row>
    <row r="441" spans="2:65" s="13" customFormat="1">
      <c r="B441" s="217"/>
      <c r="C441" s="218"/>
      <c r="D441" s="219" t="s">
        <v>143</v>
      </c>
      <c r="E441" s="220" t="s">
        <v>32</v>
      </c>
      <c r="F441" s="221" t="s">
        <v>150</v>
      </c>
      <c r="G441" s="218"/>
      <c r="H441" s="222">
        <v>10.8</v>
      </c>
      <c r="I441" s="223"/>
      <c r="J441" s="218"/>
      <c r="K441" s="218"/>
      <c r="L441" s="224"/>
      <c r="M441" s="225"/>
      <c r="N441" s="226"/>
      <c r="O441" s="226"/>
      <c r="P441" s="226"/>
      <c r="Q441" s="226"/>
      <c r="R441" s="226"/>
      <c r="S441" s="226"/>
      <c r="T441" s="227"/>
      <c r="AT441" s="228" t="s">
        <v>143</v>
      </c>
      <c r="AU441" s="228" t="s">
        <v>84</v>
      </c>
      <c r="AV441" s="13" t="s">
        <v>141</v>
      </c>
      <c r="AW441" s="13" t="s">
        <v>39</v>
      </c>
      <c r="AX441" s="13" t="s">
        <v>23</v>
      </c>
      <c r="AY441" s="228" t="s">
        <v>134</v>
      </c>
    </row>
    <row r="442" spans="2:65" s="1" customFormat="1" ht="28.9" customHeight="1">
      <c r="B442" s="35"/>
      <c r="C442" s="182" t="s">
        <v>475</v>
      </c>
      <c r="D442" s="182" t="s">
        <v>136</v>
      </c>
      <c r="E442" s="183" t="s">
        <v>476</v>
      </c>
      <c r="F442" s="184" t="s">
        <v>477</v>
      </c>
      <c r="G442" s="185" t="s">
        <v>214</v>
      </c>
      <c r="H442" s="186">
        <v>2.16</v>
      </c>
      <c r="I442" s="187"/>
      <c r="J442" s="188">
        <f>ROUND(I442*H442,2)</f>
        <v>0</v>
      </c>
      <c r="K442" s="184" t="s">
        <v>140</v>
      </c>
      <c r="L442" s="55"/>
      <c r="M442" s="189" t="s">
        <v>32</v>
      </c>
      <c r="N442" s="190" t="s">
        <v>47</v>
      </c>
      <c r="O442" s="36"/>
      <c r="P442" s="191">
        <f>O442*H442</f>
        <v>0</v>
      </c>
      <c r="Q442" s="191">
        <v>0</v>
      </c>
      <c r="R442" s="191">
        <f>Q442*H442</f>
        <v>0</v>
      </c>
      <c r="S442" s="191">
        <v>0</v>
      </c>
      <c r="T442" s="192">
        <f>S442*H442</f>
        <v>0</v>
      </c>
      <c r="AR442" s="18" t="s">
        <v>141</v>
      </c>
      <c r="AT442" s="18" t="s">
        <v>136</v>
      </c>
      <c r="AU442" s="18" t="s">
        <v>84</v>
      </c>
      <c r="AY442" s="18" t="s">
        <v>134</v>
      </c>
      <c r="BE442" s="193">
        <f>IF(N442="základní",J442,0)</f>
        <v>0</v>
      </c>
      <c r="BF442" s="193">
        <f>IF(N442="snížená",J442,0)</f>
        <v>0</v>
      </c>
      <c r="BG442" s="193">
        <f>IF(N442="zákl. přenesená",J442,0)</f>
        <v>0</v>
      </c>
      <c r="BH442" s="193">
        <f>IF(N442="sníž. přenesená",J442,0)</f>
        <v>0</v>
      </c>
      <c r="BI442" s="193">
        <f>IF(N442="nulová",J442,0)</f>
        <v>0</v>
      </c>
      <c r="BJ442" s="18" t="s">
        <v>23</v>
      </c>
      <c r="BK442" s="193">
        <f>ROUND(I442*H442,2)</f>
        <v>0</v>
      </c>
      <c r="BL442" s="18" t="s">
        <v>141</v>
      </c>
      <c r="BM442" s="18" t="s">
        <v>478</v>
      </c>
    </row>
    <row r="443" spans="2:65" s="11" customFormat="1">
      <c r="B443" s="194"/>
      <c r="C443" s="195"/>
      <c r="D443" s="196" t="s">
        <v>143</v>
      </c>
      <c r="E443" s="197" t="s">
        <v>32</v>
      </c>
      <c r="F443" s="198" t="s">
        <v>479</v>
      </c>
      <c r="G443" s="195"/>
      <c r="H443" s="199" t="s">
        <v>32</v>
      </c>
      <c r="I443" s="200"/>
      <c r="J443" s="195"/>
      <c r="K443" s="195"/>
      <c r="L443" s="201"/>
      <c r="M443" s="202"/>
      <c r="N443" s="203"/>
      <c r="O443" s="203"/>
      <c r="P443" s="203"/>
      <c r="Q443" s="203"/>
      <c r="R443" s="203"/>
      <c r="S443" s="203"/>
      <c r="T443" s="204"/>
      <c r="AT443" s="205" t="s">
        <v>143</v>
      </c>
      <c r="AU443" s="205" t="s">
        <v>84</v>
      </c>
      <c r="AV443" s="11" t="s">
        <v>23</v>
      </c>
      <c r="AW443" s="11" t="s">
        <v>39</v>
      </c>
      <c r="AX443" s="11" t="s">
        <v>76</v>
      </c>
      <c r="AY443" s="205" t="s">
        <v>134</v>
      </c>
    </row>
    <row r="444" spans="2:65" s="12" customFormat="1">
      <c r="B444" s="206"/>
      <c r="C444" s="207"/>
      <c r="D444" s="219" t="s">
        <v>143</v>
      </c>
      <c r="E444" s="229" t="s">
        <v>32</v>
      </c>
      <c r="F444" s="230" t="s">
        <v>480</v>
      </c>
      <c r="G444" s="207"/>
      <c r="H444" s="231">
        <v>2.16</v>
      </c>
      <c r="I444" s="211"/>
      <c r="J444" s="207"/>
      <c r="K444" s="207"/>
      <c r="L444" s="212"/>
      <c r="M444" s="213"/>
      <c r="N444" s="214"/>
      <c r="O444" s="214"/>
      <c r="P444" s="214"/>
      <c r="Q444" s="214"/>
      <c r="R444" s="214"/>
      <c r="S444" s="214"/>
      <c r="T444" s="215"/>
      <c r="AT444" s="216" t="s">
        <v>143</v>
      </c>
      <c r="AU444" s="216" t="s">
        <v>84</v>
      </c>
      <c r="AV444" s="12" t="s">
        <v>84</v>
      </c>
      <c r="AW444" s="12" t="s">
        <v>39</v>
      </c>
      <c r="AX444" s="12" t="s">
        <v>23</v>
      </c>
      <c r="AY444" s="216" t="s">
        <v>134</v>
      </c>
    </row>
    <row r="445" spans="2:65" s="1" customFormat="1" ht="28.9" customHeight="1">
      <c r="B445" s="35"/>
      <c r="C445" s="182" t="s">
        <v>481</v>
      </c>
      <c r="D445" s="182" t="s">
        <v>136</v>
      </c>
      <c r="E445" s="183" t="s">
        <v>482</v>
      </c>
      <c r="F445" s="184" t="s">
        <v>483</v>
      </c>
      <c r="G445" s="185" t="s">
        <v>139</v>
      </c>
      <c r="H445" s="186">
        <v>6.12</v>
      </c>
      <c r="I445" s="187"/>
      <c r="J445" s="188">
        <f>ROUND(I445*H445,2)</f>
        <v>0</v>
      </c>
      <c r="K445" s="184" t="s">
        <v>140</v>
      </c>
      <c r="L445" s="55"/>
      <c r="M445" s="189" t="s">
        <v>32</v>
      </c>
      <c r="N445" s="190" t="s">
        <v>47</v>
      </c>
      <c r="O445" s="36"/>
      <c r="P445" s="191">
        <f>O445*H445</f>
        <v>0</v>
      </c>
      <c r="Q445" s="191">
        <v>6.3899999999999998E-3</v>
      </c>
      <c r="R445" s="191">
        <f>Q445*H445</f>
        <v>3.9106799999999997E-2</v>
      </c>
      <c r="S445" s="191">
        <v>0</v>
      </c>
      <c r="T445" s="192">
        <f>S445*H445</f>
        <v>0</v>
      </c>
      <c r="AR445" s="18" t="s">
        <v>141</v>
      </c>
      <c r="AT445" s="18" t="s">
        <v>136</v>
      </c>
      <c r="AU445" s="18" t="s">
        <v>84</v>
      </c>
      <c r="AY445" s="18" t="s">
        <v>134</v>
      </c>
      <c r="BE445" s="193">
        <f>IF(N445="základní",J445,0)</f>
        <v>0</v>
      </c>
      <c r="BF445" s="193">
        <f>IF(N445="snížená",J445,0)</f>
        <v>0</v>
      </c>
      <c r="BG445" s="193">
        <f>IF(N445="zákl. přenesená",J445,0)</f>
        <v>0</v>
      </c>
      <c r="BH445" s="193">
        <f>IF(N445="sníž. přenesená",J445,0)</f>
        <v>0</v>
      </c>
      <c r="BI445" s="193">
        <f>IF(N445="nulová",J445,0)</f>
        <v>0</v>
      </c>
      <c r="BJ445" s="18" t="s">
        <v>23</v>
      </c>
      <c r="BK445" s="193">
        <f>ROUND(I445*H445,2)</f>
        <v>0</v>
      </c>
      <c r="BL445" s="18" t="s">
        <v>141</v>
      </c>
      <c r="BM445" s="18" t="s">
        <v>484</v>
      </c>
    </row>
    <row r="446" spans="2:65" s="12" customFormat="1">
      <c r="B446" s="206"/>
      <c r="C446" s="207"/>
      <c r="D446" s="196" t="s">
        <v>143</v>
      </c>
      <c r="E446" s="208" t="s">
        <v>32</v>
      </c>
      <c r="F446" s="209" t="s">
        <v>485</v>
      </c>
      <c r="G446" s="207"/>
      <c r="H446" s="210">
        <v>6.12</v>
      </c>
      <c r="I446" s="211"/>
      <c r="J446" s="207"/>
      <c r="K446" s="207"/>
      <c r="L446" s="212"/>
      <c r="M446" s="213"/>
      <c r="N446" s="214"/>
      <c r="O446" s="214"/>
      <c r="P446" s="214"/>
      <c r="Q446" s="214"/>
      <c r="R446" s="214"/>
      <c r="S446" s="214"/>
      <c r="T446" s="215"/>
      <c r="AT446" s="216" t="s">
        <v>143</v>
      </c>
      <c r="AU446" s="216" t="s">
        <v>84</v>
      </c>
      <c r="AV446" s="12" t="s">
        <v>84</v>
      </c>
      <c r="AW446" s="12" t="s">
        <v>39</v>
      </c>
      <c r="AX446" s="12" t="s">
        <v>23</v>
      </c>
      <c r="AY446" s="216" t="s">
        <v>134</v>
      </c>
    </row>
    <row r="447" spans="2:65" s="10" customFormat="1" ht="29.85" customHeight="1">
      <c r="B447" s="165"/>
      <c r="C447" s="166"/>
      <c r="D447" s="179" t="s">
        <v>75</v>
      </c>
      <c r="E447" s="180" t="s">
        <v>177</v>
      </c>
      <c r="F447" s="180" t="s">
        <v>486</v>
      </c>
      <c r="G447" s="166"/>
      <c r="H447" s="166"/>
      <c r="I447" s="169"/>
      <c r="J447" s="181">
        <f>BK447</f>
        <v>0</v>
      </c>
      <c r="K447" s="166"/>
      <c r="L447" s="171"/>
      <c r="M447" s="172"/>
      <c r="N447" s="173"/>
      <c r="O447" s="173"/>
      <c r="P447" s="174">
        <f>SUM(P448:P504)</f>
        <v>0</v>
      </c>
      <c r="Q447" s="173"/>
      <c r="R447" s="174">
        <f>SUM(R448:R504)</f>
        <v>1017.6189473000001</v>
      </c>
      <c r="S447" s="173"/>
      <c r="T447" s="175">
        <f>SUM(T448:T504)</f>
        <v>0</v>
      </c>
      <c r="AR447" s="176" t="s">
        <v>23</v>
      </c>
      <c r="AT447" s="177" t="s">
        <v>75</v>
      </c>
      <c r="AU447" s="177" t="s">
        <v>23</v>
      </c>
      <c r="AY447" s="176" t="s">
        <v>134</v>
      </c>
      <c r="BK447" s="178">
        <f>SUM(BK448:BK504)</f>
        <v>0</v>
      </c>
    </row>
    <row r="448" spans="2:65" s="1" customFormat="1" ht="28.9" customHeight="1">
      <c r="B448" s="35"/>
      <c r="C448" s="182" t="s">
        <v>487</v>
      </c>
      <c r="D448" s="182" t="s">
        <v>136</v>
      </c>
      <c r="E448" s="183" t="s">
        <v>488</v>
      </c>
      <c r="F448" s="184" t="s">
        <v>489</v>
      </c>
      <c r="G448" s="185" t="s">
        <v>139</v>
      </c>
      <c r="H448" s="186">
        <v>836.35</v>
      </c>
      <c r="I448" s="187"/>
      <c r="J448" s="188">
        <f>ROUND(I448*H448,2)</f>
        <v>0</v>
      </c>
      <c r="K448" s="184" t="s">
        <v>140</v>
      </c>
      <c r="L448" s="55"/>
      <c r="M448" s="189" t="s">
        <v>32</v>
      </c>
      <c r="N448" s="190" t="s">
        <v>47</v>
      </c>
      <c r="O448" s="36"/>
      <c r="P448" s="191">
        <f>O448*H448</f>
        <v>0</v>
      </c>
      <c r="Q448" s="191">
        <v>0.378</v>
      </c>
      <c r="R448" s="191">
        <f>Q448*H448</f>
        <v>316.14030000000002</v>
      </c>
      <c r="S448" s="191">
        <v>0</v>
      </c>
      <c r="T448" s="192">
        <f>S448*H448</f>
        <v>0</v>
      </c>
      <c r="AR448" s="18" t="s">
        <v>141</v>
      </c>
      <c r="AT448" s="18" t="s">
        <v>136</v>
      </c>
      <c r="AU448" s="18" t="s">
        <v>84</v>
      </c>
      <c r="AY448" s="18" t="s">
        <v>134</v>
      </c>
      <c r="BE448" s="193">
        <f>IF(N448="základní",J448,0)</f>
        <v>0</v>
      </c>
      <c r="BF448" s="193">
        <f>IF(N448="snížená",J448,0)</f>
        <v>0</v>
      </c>
      <c r="BG448" s="193">
        <f>IF(N448="zákl. přenesená",J448,0)</f>
        <v>0</v>
      </c>
      <c r="BH448" s="193">
        <f>IF(N448="sníž. přenesená",J448,0)</f>
        <v>0</v>
      </c>
      <c r="BI448" s="193">
        <f>IF(N448="nulová",J448,0)</f>
        <v>0</v>
      </c>
      <c r="BJ448" s="18" t="s">
        <v>23</v>
      </c>
      <c r="BK448" s="193">
        <f>ROUND(I448*H448,2)</f>
        <v>0</v>
      </c>
      <c r="BL448" s="18" t="s">
        <v>141</v>
      </c>
      <c r="BM448" s="18" t="s">
        <v>490</v>
      </c>
    </row>
    <row r="449" spans="2:65" s="11" customFormat="1">
      <c r="B449" s="194"/>
      <c r="C449" s="195"/>
      <c r="D449" s="196" t="s">
        <v>143</v>
      </c>
      <c r="E449" s="197" t="s">
        <v>32</v>
      </c>
      <c r="F449" s="198" t="s">
        <v>491</v>
      </c>
      <c r="G449" s="195"/>
      <c r="H449" s="199" t="s">
        <v>32</v>
      </c>
      <c r="I449" s="200"/>
      <c r="J449" s="195"/>
      <c r="K449" s="195"/>
      <c r="L449" s="201"/>
      <c r="M449" s="202"/>
      <c r="N449" s="203"/>
      <c r="O449" s="203"/>
      <c r="P449" s="203"/>
      <c r="Q449" s="203"/>
      <c r="R449" s="203"/>
      <c r="S449" s="203"/>
      <c r="T449" s="204"/>
      <c r="AT449" s="205" t="s">
        <v>143</v>
      </c>
      <c r="AU449" s="205" t="s">
        <v>84</v>
      </c>
      <c r="AV449" s="11" t="s">
        <v>23</v>
      </c>
      <c r="AW449" s="11" t="s">
        <v>39</v>
      </c>
      <c r="AX449" s="11" t="s">
        <v>76</v>
      </c>
      <c r="AY449" s="205" t="s">
        <v>134</v>
      </c>
    </row>
    <row r="450" spans="2:65" s="12" customFormat="1">
      <c r="B450" s="206"/>
      <c r="C450" s="207"/>
      <c r="D450" s="196" t="s">
        <v>143</v>
      </c>
      <c r="E450" s="208" t="s">
        <v>32</v>
      </c>
      <c r="F450" s="209" t="s">
        <v>164</v>
      </c>
      <c r="G450" s="207"/>
      <c r="H450" s="210">
        <v>94.9</v>
      </c>
      <c r="I450" s="211"/>
      <c r="J450" s="207"/>
      <c r="K450" s="207"/>
      <c r="L450" s="212"/>
      <c r="M450" s="213"/>
      <c r="N450" s="214"/>
      <c r="O450" s="214"/>
      <c r="P450" s="214"/>
      <c r="Q450" s="214"/>
      <c r="R450" s="214"/>
      <c r="S450" s="214"/>
      <c r="T450" s="215"/>
      <c r="AT450" s="216" t="s">
        <v>143</v>
      </c>
      <c r="AU450" s="216" t="s">
        <v>84</v>
      </c>
      <c r="AV450" s="12" t="s">
        <v>84</v>
      </c>
      <c r="AW450" s="12" t="s">
        <v>39</v>
      </c>
      <c r="AX450" s="12" t="s">
        <v>76</v>
      </c>
      <c r="AY450" s="216" t="s">
        <v>134</v>
      </c>
    </row>
    <row r="451" spans="2:65" s="11" customFormat="1">
      <c r="B451" s="194"/>
      <c r="C451" s="195"/>
      <c r="D451" s="196" t="s">
        <v>143</v>
      </c>
      <c r="E451" s="197" t="s">
        <v>32</v>
      </c>
      <c r="F451" s="198" t="s">
        <v>155</v>
      </c>
      <c r="G451" s="195"/>
      <c r="H451" s="199" t="s">
        <v>32</v>
      </c>
      <c r="I451" s="200"/>
      <c r="J451" s="195"/>
      <c r="K451" s="195"/>
      <c r="L451" s="201"/>
      <c r="M451" s="202"/>
      <c r="N451" s="203"/>
      <c r="O451" s="203"/>
      <c r="P451" s="203"/>
      <c r="Q451" s="203"/>
      <c r="R451" s="203"/>
      <c r="S451" s="203"/>
      <c r="T451" s="204"/>
      <c r="AT451" s="205" t="s">
        <v>143</v>
      </c>
      <c r="AU451" s="205" t="s">
        <v>84</v>
      </c>
      <c r="AV451" s="11" t="s">
        <v>23</v>
      </c>
      <c r="AW451" s="11" t="s">
        <v>39</v>
      </c>
      <c r="AX451" s="11" t="s">
        <v>76</v>
      </c>
      <c r="AY451" s="205" t="s">
        <v>134</v>
      </c>
    </row>
    <row r="452" spans="2:65" s="12" customFormat="1">
      <c r="B452" s="206"/>
      <c r="C452" s="207"/>
      <c r="D452" s="196" t="s">
        <v>143</v>
      </c>
      <c r="E452" s="208" t="s">
        <v>32</v>
      </c>
      <c r="F452" s="209" t="s">
        <v>165</v>
      </c>
      <c r="G452" s="207"/>
      <c r="H452" s="210">
        <v>445.9</v>
      </c>
      <c r="I452" s="211"/>
      <c r="J452" s="207"/>
      <c r="K452" s="207"/>
      <c r="L452" s="212"/>
      <c r="M452" s="213"/>
      <c r="N452" s="214"/>
      <c r="O452" s="214"/>
      <c r="P452" s="214"/>
      <c r="Q452" s="214"/>
      <c r="R452" s="214"/>
      <c r="S452" s="214"/>
      <c r="T452" s="215"/>
      <c r="AT452" s="216" t="s">
        <v>143</v>
      </c>
      <c r="AU452" s="216" t="s">
        <v>84</v>
      </c>
      <c r="AV452" s="12" t="s">
        <v>84</v>
      </c>
      <c r="AW452" s="12" t="s">
        <v>39</v>
      </c>
      <c r="AX452" s="12" t="s">
        <v>76</v>
      </c>
      <c r="AY452" s="216" t="s">
        <v>134</v>
      </c>
    </row>
    <row r="453" spans="2:65" s="11" customFormat="1">
      <c r="B453" s="194"/>
      <c r="C453" s="195"/>
      <c r="D453" s="196" t="s">
        <v>143</v>
      </c>
      <c r="E453" s="197" t="s">
        <v>32</v>
      </c>
      <c r="F453" s="198" t="s">
        <v>492</v>
      </c>
      <c r="G453" s="195"/>
      <c r="H453" s="199" t="s">
        <v>32</v>
      </c>
      <c r="I453" s="200"/>
      <c r="J453" s="195"/>
      <c r="K453" s="195"/>
      <c r="L453" s="201"/>
      <c r="M453" s="202"/>
      <c r="N453" s="203"/>
      <c r="O453" s="203"/>
      <c r="P453" s="203"/>
      <c r="Q453" s="203"/>
      <c r="R453" s="203"/>
      <c r="S453" s="203"/>
      <c r="T453" s="204"/>
      <c r="AT453" s="205" t="s">
        <v>143</v>
      </c>
      <c r="AU453" s="205" t="s">
        <v>84</v>
      </c>
      <c r="AV453" s="11" t="s">
        <v>23</v>
      </c>
      <c r="AW453" s="11" t="s">
        <v>39</v>
      </c>
      <c r="AX453" s="11" t="s">
        <v>76</v>
      </c>
      <c r="AY453" s="205" t="s">
        <v>134</v>
      </c>
    </row>
    <row r="454" spans="2:65" s="12" customFormat="1">
      <c r="B454" s="206"/>
      <c r="C454" s="207"/>
      <c r="D454" s="196" t="s">
        <v>143</v>
      </c>
      <c r="E454" s="208" t="s">
        <v>32</v>
      </c>
      <c r="F454" s="209" t="s">
        <v>167</v>
      </c>
      <c r="G454" s="207"/>
      <c r="H454" s="210">
        <v>295.55</v>
      </c>
      <c r="I454" s="211"/>
      <c r="J454" s="207"/>
      <c r="K454" s="207"/>
      <c r="L454" s="212"/>
      <c r="M454" s="213"/>
      <c r="N454" s="214"/>
      <c r="O454" s="214"/>
      <c r="P454" s="214"/>
      <c r="Q454" s="214"/>
      <c r="R454" s="214"/>
      <c r="S454" s="214"/>
      <c r="T454" s="215"/>
      <c r="AT454" s="216" t="s">
        <v>143</v>
      </c>
      <c r="AU454" s="216" t="s">
        <v>84</v>
      </c>
      <c r="AV454" s="12" t="s">
        <v>84</v>
      </c>
      <c r="AW454" s="12" t="s">
        <v>39</v>
      </c>
      <c r="AX454" s="12" t="s">
        <v>76</v>
      </c>
      <c r="AY454" s="216" t="s">
        <v>134</v>
      </c>
    </row>
    <row r="455" spans="2:65" s="13" customFormat="1">
      <c r="B455" s="217"/>
      <c r="C455" s="218"/>
      <c r="D455" s="219" t="s">
        <v>143</v>
      </c>
      <c r="E455" s="220" t="s">
        <v>32</v>
      </c>
      <c r="F455" s="221" t="s">
        <v>150</v>
      </c>
      <c r="G455" s="218"/>
      <c r="H455" s="222">
        <v>836.35</v>
      </c>
      <c r="I455" s="223"/>
      <c r="J455" s="218"/>
      <c r="K455" s="218"/>
      <c r="L455" s="224"/>
      <c r="M455" s="225"/>
      <c r="N455" s="226"/>
      <c r="O455" s="226"/>
      <c r="P455" s="226"/>
      <c r="Q455" s="226"/>
      <c r="R455" s="226"/>
      <c r="S455" s="226"/>
      <c r="T455" s="227"/>
      <c r="AT455" s="228" t="s">
        <v>143</v>
      </c>
      <c r="AU455" s="228" t="s">
        <v>84</v>
      </c>
      <c r="AV455" s="13" t="s">
        <v>141</v>
      </c>
      <c r="AW455" s="13" t="s">
        <v>39</v>
      </c>
      <c r="AX455" s="13" t="s">
        <v>23</v>
      </c>
      <c r="AY455" s="228" t="s">
        <v>134</v>
      </c>
    </row>
    <row r="456" spans="2:65" s="1" customFormat="1" ht="28.9" customHeight="1">
      <c r="B456" s="35"/>
      <c r="C456" s="182" t="s">
        <v>493</v>
      </c>
      <c r="D456" s="182" t="s">
        <v>136</v>
      </c>
      <c r="E456" s="183" t="s">
        <v>494</v>
      </c>
      <c r="F456" s="184" t="s">
        <v>495</v>
      </c>
      <c r="G456" s="185" t="s">
        <v>139</v>
      </c>
      <c r="H456" s="186">
        <v>379.86</v>
      </c>
      <c r="I456" s="187"/>
      <c r="J456" s="188">
        <f>ROUND(I456*H456,2)</f>
        <v>0</v>
      </c>
      <c r="K456" s="184" t="s">
        <v>140</v>
      </c>
      <c r="L456" s="55"/>
      <c r="M456" s="189" t="s">
        <v>32</v>
      </c>
      <c r="N456" s="190" t="s">
        <v>47</v>
      </c>
      <c r="O456" s="36"/>
      <c r="P456" s="191">
        <f>O456*H456</f>
        <v>0</v>
      </c>
      <c r="Q456" s="191">
        <v>0.56699999999999995</v>
      </c>
      <c r="R456" s="191">
        <f>Q456*H456</f>
        <v>215.38061999999999</v>
      </c>
      <c r="S456" s="191">
        <v>0</v>
      </c>
      <c r="T456" s="192">
        <f>S456*H456</f>
        <v>0</v>
      </c>
      <c r="AR456" s="18" t="s">
        <v>141</v>
      </c>
      <c r="AT456" s="18" t="s">
        <v>136</v>
      </c>
      <c r="AU456" s="18" t="s">
        <v>84</v>
      </c>
      <c r="AY456" s="18" t="s">
        <v>134</v>
      </c>
      <c r="BE456" s="193">
        <f>IF(N456="základní",J456,0)</f>
        <v>0</v>
      </c>
      <c r="BF456" s="193">
        <f>IF(N456="snížená",J456,0)</f>
        <v>0</v>
      </c>
      <c r="BG456" s="193">
        <f>IF(N456="zákl. přenesená",J456,0)</f>
        <v>0</v>
      </c>
      <c r="BH456" s="193">
        <f>IF(N456="sníž. přenesená",J456,0)</f>
        <v>0</v>
      </c>
      <c r="BI456" s="193">
        <f>IF(N456="nulová",J456,0)</f>
        <v>0</v>
      </c>
      <c r="BJ456" s="18" t="s">
        <v>23</v>
      </c>
      <c r="BK456" s="193">
        <f>ROUND(I456*H456,2)</f>
        <v>0</v>
      </c>
      <c r="BL456" s="18" t="s">
        <v>141</v>
      </c>
      <c r="BM456" s="18" t="s">
        <v>496</v>
      </c>
    </row>
    <row r="457" spans="2:65" s="11" customFormat="1">
      <c r="B457" s="194"/>
      <c r="C457" s="195"/>
      <c r="D457" s="196" t="s">
        <v>143</v>
      </c>
      <c r="E457" s="197" t="s">
        <v>32</v>
      </c>
      <c r="F457" s="198" t="s">
        <v>497</v>
      </c>
      <c r="G457" s="195"/>
      <c r="H457" s="199" t="s">
        <v>32</v>
      </c>
      <c r="I457" s="200"/>
      <c r="J457" s="195"/>
      <c r="K457" s="195"/>
      <c r="L457" s="201"/>
      <c r="M457" s="202"/>
      <c r="N457" s="203"/>
      <c r="O457" s="203"/>
      <c r="P457" s="203"/>
      <c r="Q457" s="203"/>
      <c r="R457" s="203"/>
      <c r="S457" s="203"/>
      <c r="T457" s="204"/>
      <c r="AT457" s="205" t="s">
        <v>143</v>
      </c>
      <c r="AU457" s="205" t="s">
        <v>84</v>
      </c>
      <c r="AV457" s="11" t="s">
        <v>23</v>
      </c>
      <c r="AW457" s="11" t="s">
        <v>39</v>
      </c>
      <c r="AX457" s="11" t="s">
        <v>76</v>
      </c>
      <c r="AY457" s="205" t="s">
        <v>134</v>
      </c>
    </row>
    <row r="458" spans="2:65" s="12" customFormat="1">
      <c r="B458" s="206"/>
      <c r="C458" s="207"/>
      <c r="D458" s="196" t="s">
        <v>143</v>
      </c>
      <c r="E458" s="208" t="s">
        <v>32</v>
      </c>
      <c r="F458" s="209" t="s">
        <v>145</v>
      </c>
      <c r="G458" s="207"/>
      <c r="H458" s="210">
        <v>229.81</v>
      </c>
      <c r="I458" s="211"/>
      <c r="J458" s="207"/>
      <c r="K458" s="207"/>
      <c r="L458" s="212"/>
      <c r="M458" s="213"/>
      <c r="N458" s="214"/>
      <c r="O458" s="214"/>
      <c r="P458" s="214"/>
      <c r="Q458" s="214"/>
      <c r="R458" s="214"/>
      <c r="S458" s="214"/>
      <c r="T458" s="215"/>
      <c r="AT458" s="216" t="s">
        <v>143</v>
      </c>
      <c r="AU458" s="216" t="s">
        <v>84</v>
      </c>
      <c r="AV458" s="12" t="s">
        <v>84</v>
      </c>
      <c r="AW458" s="12" t="s">
        <v>39</v>
      </c>
      <c r="AX458" s="12" t="s">
        <v>76</v>
      </c>
      <c r="AY458" s="216" t="s">
        <v>134</v>
      </c>
    </row>
    <row r="459" spans="2:65" s="11" customFormat="1">
      <c r="B459" s="194"/>
      <c r="C459" s="195"/>
      <c r="D459" s="196" t="s">
        <v>143</v>
      </c>
      <c r="E459" s="197" t="s">
        <v>32</v>
      </c>
      <c r="F459" s="198" t="s">
        <v>155</v>
      </c>
      <c r="G459" s="195"/>
      <c r="H459" s="199" t="s">
        <v>32</v>
      </c>
      <c r="I459" s="200"/>
      <c r="J459" s="195"/>
      <c r="K459" s="195"/>
      <c r="L459" s="201"/>
      <c r="M459" s="202"/>
      <c r="N459" s="203"/>
      <c r="O459" s="203"/>
      <c r="P459" s="203"/>
      <c r="Q459" s="203"/>
      <c r="R459" s="203"/>
      <c r="S459" s="203"/>
      <c r="T459" s="204"/>
      <c r="AT459" s="205" t="s">
        <v>143</v>
      </c>
      <c r="AU459" s="205" t="s">
        <v>84</v>
      </c>
      <c r="AV459" s="11" t="s">
        <v>23</v>
      </c>
      <c r="AW459" s="11" t="s">
        <v>39</v>
      </c>
      <c r="AX459" s="11" t="s">
        <v>76</v>
      </c>
      <c r="AY459" s="205" t="s">
        <v>134</v>
      </c>
    </row>
    <row r="460" spans="2:65" s="12" customFormat="1">
      <c r="B460" s="206"/>
      <c r="C460" s="207"/>
      <c r="D460" s="196" t="s">
        <v>143</v>
      </c>
      <c r="E460" s="208" t="s">
        <v>32</v>
      </c>
      <c r="F460" s="209" t="s">
        <v>147</v>
      </c>
      <c r="G460" s="207"/>
      <c r="H460" s="210">
        <v>9.9</v>
      </c>
      <c r="I460" s="211"/>
      <c r="J460" s="207"/>
      <c r="K460" s="207"/>
      <c r="L460" s="212"/>
      <c r="M460" s="213"/>
      <c r="N460" s="214"/>
      <c r="O460" s="214"/>
      <c r="P460" s="214"/>
      <c r="Q460" s="214"/>
      <c r="R460" s="214"/>
      <c r="S460" s="214"/>
      <c r="T460" s="215"/>
      <c r="AT460" s="216" t="s">
        <v>143</v>
      </c>
      <c r="AU460" s="216" t="s">
        <v>84</v>
      </c>
      <c r="AV460" s="12" t="s">
        <v>84</v>
      </c>
      <c r="AW460" s="12" t="s">
        <v>39</v>
      </c>
      <c r="AX460" s="12" t="s">
        <v>76</v>
      </c>
      <c r="AY460" s="216" t="s">
        <v>134</v>
      </c>
    </row>
    <row r="461" spans="2:65" s="11" customFormat="1">
      <c r="B461" s="194"/>
      <c r="C461" s="195"/>
      <c r="D461" s="196" t="s">
        <v>143</v>
      </c>
      <c r="E461" s="197" t="s">
        <v>32</v>
      </c>
      <c r="F461" s="198" t="s">
        <v>157</v>
      </c>
      <c r="G461" s="195"/>
      <c r="H461" s="199" t="s">
        <v>32</v>
      </c>
      <c r="I461" s="200"/>
      <c r="J461" s="195"/>
      <c r="K461" s="195"/>
      <c r="L461" s="201"/>
      <c r="M461" s="202"/>
      <c r="N461" s="203"/>
      <c r="O461" s="203"/>
      <c r="P461" s="203"/>
      <c r="Q461" s="203"/>
      <c r="R461" s="203"/>
      <c r="S461" s="203"/>
      <c r="T461" s="204"/>
      <c r="AT461" s="205" t="s">
        <v>143</v>
      </c>
      <c r="AU461" s="205" t="s">
        <v>84</v>
      </c>
      <c r="AV461" s="11" t="s">
        <v>23</v>
      </c>
      <c r="AW461" s="11" t="s">
        <v>39</v>
      </c>
      <c r="AX461" s="11" t="s">
        <v>76</v>
      </c>
      <c r="AY461" s="205" t="s">
        <v>134</v>
      </c>
    </row>
    <row r="462" spans="2:65" s="12" customFormat="1">
      <c r="B462" s="206"/>
      <c r="C462" s="207"/>
      <c r="D462" s="196" t="s">
        <v>143</v>
      </c>
      <c r="E462" s="208" t="s">
        <v>32</v>
      </c>
      <c r="F462" s="209" t="s">
        <v>168</v>
      </c>
      <c r="G462" s="207"/>
      <c r="H462" s="210">
        <v>138.5</v>
      </c>
      <c r="I462" s="211"/>
      <c r="J462" s="207"/>
      <c r="K462" s="207"/>
      <c r="L462" s="212"/>
      <c r="M462" s="213"/>
      <c r="N462" s="214"/>
      <c r="O462" s="214"/>
      <c r="P462" s="214"/>
      <c r="Q462" s="214"/>
      <c r="R462" s="214"/>
      <c r="S462" s="214"/>
      <c r="T462" s="215"/>
      <c r="AT462" s="216" t="s">
        <v>143</v>
      </c>
      <c r="AU462" s="216" t="s">
        <v>84</v>
      </c>
      <c r="AV462" s="12" t="s">
        <v>84</v>
      </c>
      <c r="AW462" s="12" t="s">
        <v>39</v>
      </c>
      <c r="AX462" s="12" t="s">
        <v>76</v>
      </c>
      <c r="AY462" s="216" t="s">
        <v>134</v>
      </c>
    </row>
    <row r="463" spans="2:65" s="12" customFormat="1">
      <c r="B463" s="206"/>
      <c r="C463" s="207"/>
      <c r="D463" s="196" t="s">
        <v>143</v>
      </c>
      <c r="E463" s="208" t="s">
        <v>32</v>
      </c>
      <c r="F463" s="209" t="s">
        <v>149</v>
      </c>
      <c r="G463" s="207"/>
      <c r="H463" s="210">
        <v>1.65</v>
      </c>
      <c r="I463" s="211"/>
      <c r="J463" s="207"/>
      <c r="K463" s="207"/>
      <c r="L463" s="212"/>
      <c r="M463" s="213"/>
      <c r="N463" s="214"/>
      <c r="O463" s="214"/>
      <c r="P463" s="214"/>
      <c r="Q463" s="214"/>
      <c r="R463" s="214"/>
      <c r="S463" s="214"/>
      <c r="T463" s="215"/>
      <c r="AT463" s="216" t="s">
        <v>143</v>
      </c>
      <c r="AU463" s="216" t="s">
        <v>84</v>
      </c>
      <c r="AV463" s="12" t="s">
        <v>84</v>
      </c>
      <c r="AW463" s="12" t="s">
        <v>39</v>
      </c>
      <c r="AX463" s="12" t="s">
        <v>76</v>
      </c>
      <c r="AY463" s="216" t="s">
        <v>134</v>
      </c>
    </row>
    <row r="464" spans="2:65" s="13" customFormat="1">
      <c r="B464" s="217"/>
      <c r="C464" s="218"/>
      <c r="D464" s="219" t="s">
        <v>143</v>
      </c>
      <c r="E464" s="220" t="s">
        <v>32</v>
      </c>
      <c r="F464" s="221" t="s">
        <v>150</v>
      </c>
      <c r="G464" s="218"/>
      <c r="H464" s="222">
        <v>379.86</v>
      </c>
      <c r="I464" s="223"/>
      <c r="J464" s="218"/>
      <c r="K464" s="218"/>
      <c r="L464" s="224"/>
      <c r="M464" s="225"/>
      <c r="N464" s="226"/>
      <c r="O464" s="226"/>
      <c r="P464" s="226"/>
      <c r="Q464" s="226"/>
      <c r="R464" s="226"/>
      <c r="S464" s="226"/>
      <c r="T464" s="227"/>
      <c r="AT464" s="228" t="s">
        <v>143</v>
      </c>
      <c r="AU464" s="228" t="s">
        <v>84</v>
      </c>
      <c r="AV464" s="13" t="s">
        <v>141</v>
      </c>
      <c r="AW464" s="13" t="s">
        <v>39</v>
      </c>
      <c r="AX464" s="13" t="s">
        <v>23</v>
      </c>
      <c r="AY464" s="228" t="s">
        <v>134</v>
      </c>
    </row>
    <row r="465" spans="2:65" s="1" customFormat="1" ht="40.15" customHeight="1">
      <c r="B465" s="35"/>
      <c r="C465" s="182" t="s">
        <v>498</v>
      </c>
      <c r="D465" s="182" t="s">
        <v>136</v>
      </c>
      <c r="E465" s="183" t="s">
        <v>499</v>
      </c>
      <c r="F465" s="184" t="s">
        <v>500</v>
      </c>
      <c r="G465" s="185" t="s">
        <v>139</v>
      </c>
      <c r="H465" s="186">
        <v>836.35</v>
      </c>
      <c r="I465" s="187"/>
      <c r="J465" s="188">
        <f>ROUND(I465*H465,2)</f>
        <v>0</v>
      </c>
      <c r="K465" s="184" t="s">
        <v>140</v>
      </c>
      <c r="L465" s="55"/>
      <c r="M465" s="189" t="s">
        <v>32</v>
      </c>
      <c r="N465" s="190" t="s">
        <v>47</v>
      </c>
      <c r="O465" s="36"/>
      <c r="P465" s="191">
        <f>O465*H465</f>
        <v>0</v>
      </c>
      <c r="Q465" s="191">
        <v>0.10548</v>
      </c>
      <c r="R465" s="191">
        <f>Q465*H465</f>
        <v>88.218198000000001</v>
      </c>
      <c r="S465" s="191">
        <v>0</v>
      </c>
      <c r="T465" s="192">
        <f>S465*H465</f>
        <v>0</v>
      </c>
      <c r="AR465" s="18" t="s">
        <v>141</v>
      </c>
      <c r="AT465" s="18" t="s">
        <v>136</v>
      </c>
      <c r="AU465" s="18" t="s">
        <v>84</v>
      </c>
      <c r="AY465" s="18" t="s">
        <v>134</v>
      </c>
      <c r="BE465" s="193">
        <f>IF(N465="základní",J465,0)</f>
        <v>0</v>
      </c>
      <c r="BF465" s="193">
        <f>IF(N465="snížená",J465,0)</f>
        <v>0</v>
      </c>
      <c r="BG465" s="193">
        <f>IF(N465="zákl. přenesená",J465,0)</f>
        <v>0</v>
      </c>
      <c r="BH465" s="193">
        <f>IF(N465="sníž. přenesená",J465,0)</f>
        <v>0</v>
      </c>
      <c r="BI465" s="193">
        <f>IF(N465="nulová",J465,0)</f>
        <v>0</v>
      </c>
      <c r="BJ465" s="18" t="s">
        <v>23</v>
      </c>
      <c r="BK465" s="193">
        <f>ROUND(I465*H465,2)</f>
        <v>0</v>
      </c>
      <c r="BL465" s="18" t="s">
        <v>141</v>
      </c>
      <c r="BM465" s="18" t="s">
        <v>501</v>
      </c>
    </row>
    <row r="466" spans="2:65" s="11" customFormat="1">
      <c r="B466" s="194"/>
      <c r="C466" s="195"/>
      <c r="D466" s="196" t="s">
        <v>143</v>
      </c>
      <c r="E466" s="197" t="s">
        <v>32</v>
      </c>
      <c r="F466" s="198" t="s">
        <v>491</v>
      </c>
      <c r="G466" s="195"/>
      <c r="H466" s="199" t="s">
        <v>32</v>
      </c>
      <c r="I466" s="200"/>
      <c r="J466" s="195"/>
      <c r="K466" s="195"/>
      <c r="L466" s="201"/>
      <c r="M466" s="202"/>
      <c r="N466" s="203"/>
      <c r="O466" s="203"/>
      <c r="P466" s="203"/>
      <c r="Q466" s="203"/>
      <c r="R466" s="203"/>
      <c r="S466" s="203"/>
      <c r="T466" s="204"/>
      <c r="AT466" s="205" t="s">
        <v>143</v>
      </c>
      <c r="AU466" s="205" t="s">
        <v>84</v>
      </c>
      <c r="AV466" s="11" t="s">
        <v>23</v>
      </c>
      <c r="AW466" s="11" t="s">
        <v>39</v>
      </c>
      <c r="AX466" s="11" t="s">
        <v>76</v>
      </c>
      <c r="AY466" s="205" t="s">
        <v>134</v>
      </c>
    </row>
    <row r="467" spans="2:65" s="12" customFormat="1">
      <c r="B467" s="206"/>
      <c r="C467" s="207"/>
      <c r="D467" s="196" t="s">
        <v>143</v>
      </c>
      <c r="E467" s="208" t="s">
        <v>32</v>
      </c>
      <c r="F467" s="209" t="s">
        <v>164</v>
      </c>
      <c r="G467" s="207"/>
      <c r="H467" s="210">
        <v>94.9</v>
      </c>
      <c r="I467" s="211"/>
      <c r="J467" s="207"/>
      <c r="K467" s="207"/>
      <c r="L467" s="212"/>
      <c r="M467" s="213"/>
      <c r="N467" s="214"/>
      <c r="O467" s="214"/>
      <c r="P467" s="214"/>
      <c r="Q467" s="214"/>
      <c r="R467" s="214"/>
      <c r="S467" s="214"/>
      <c r="T467" s="215"/>
      <c r="AT467" s="216" t="s">
        <v>143</v>
      </c>
      <c r="AU467" s="216" t="s">
        <v>84</v>
      </c>
      <c r="AV467" s="12" t="s">
        <v>84</v>
      </c>
      <c r="AW467" s="12" t="s">
        <v>39</v>
      </c>
      <c r="AX467" s="12" t="s">
        <v>76</v>
      </c>
      <c r="AY467" s="216" t="s">
        <v>134</v>
      </c>
    </row>
    <row r="468" spans="2:65" s="11" customFormat="1">
      <c r="B468" s="194"/>
      <c r="C468" s="195"/>
      <c r="D468" s="196" t="s">
        <v>143</v>
      </c>
      <c r="E468" s="197" t="s">
        <v>32</v>
      </c>
      <c r="F468" s="198" t="s">
        <v>155</v>
      </c>
      <c r="G468" s="195"/>
      <c r="H468" s="199" t="s">
        <v>32</v>
      </c>
      <c r="I468" s="200"/>
      <c r="J468" s="195"/>
      <c r="K468" s="195"/>
      <c r="L468" s="201"/>
      <c r="M468" s="202"/>
      <c r="N468" s="203"/>
      <c r="O468" s="203"/>
      <c r="P468" s="203"/>
      <c r="Q468" s="203"/>
      <c r="R468" s="203"/>
      <c r="S468" s="203"/>
      <c r="T468" s="204"/>
      <c r="AT468" s="205" t="s">
        <v>143</v>
      </c>
      <c r="AU468" s="205" t="s">
        <v>84</v>
      </c>
      <c r="AV468" s="11" t="s">
        <v>23</v>
      </c>
      <c r="AW468" s="11" t="s">
        <v>39</v>
      </c>
      <c r="AX468" s="11" t="s">
        <v>76</v>
      </c>
      <c r="AY468" s="205" t="s">
        <v>134</v>
      </c>
    </row>
    <row r="469" spans="2:65" s="12" customFormat="1">
      <c r="B469" s="206"/>
      <c r="C469" s="207"/>
      <c r="D469" s="196" t="s">
        <v>143</v>
      </c>
      <c r="E469" s="208" t="s">
        <v>32</v>
      </c>
      <c r="F469" s="209" t="s">
        <v>165</v>
      </c>
      <c r="G469" s="207"/>
      <c r="H469" s="210">
        <v>445.9</v>
      </c>
      <c r="I469" s="211"/>
      <c r="J469" s="207"/>
      <c r="K469" s="207"/>
      <c r="L469" s="212"/>
      <c r="M469" s="213"/>
      <c r="N469" s="214"/>
      <c r="O469" s="214"/>
      <c r="P469" s="214"/>
      <c r="Q469" s="214"/>
      <c r="R469" s="214"/>
      <c r="S469" s="214"/>
      <c r="T469" s="215"/>
      <c r="AT469" s="216" t="s">
        <v>143</v>
      </c>
      <c r="AU469" s="216" t="s">
        <v>84</v>
      </c>
      <c r="AV469" s="12" t="s">
        <v>84</v>
      </c>
      <c r="AW469" s="12" t="s">
        <v>39</v>
      </c>
      <c r="AX469" s="12" t="s">
        <v>76</v>
      </c>
      <c r="AY469" s="216" t="s">
        <v>134</v>
      </c>
    </row>
    <row r="470" spans="2:65" s="11" customFormat="1">
      <c r="B470" s="194"/>
      <c r="C470" s="195"/>
      <c r="D470" s="196" t="s">
        <v>143</v>
      </c>
      <c r="E470" s="197" t="s">
        <v>32</v>
      </c>
      <c r="F470" s="198" t="s">
        <v>492</v>
      </c>
      <c r="G470" s="195"/>
      <c r="H470" s="199" t="s">
        <v>32</v>
      </c>
      <c r="I470" s="200"/>
      <c r="J470" s="195"/>
      <c r="K470" s="195"/>
      <c r="L470" s="201"/>
      <c r="M470" s="202"/>
      <c r="N470" s="203"/>
      <c r="O470" s="203"/>
      <c r="P470" s="203"/>
      <c r="Q470" s="203"/>
      <c r="R470" s="203"/>
      <c r="S470" s="203"/>
      <c r="T470" s="204"/>
      <c r="AT470" s="205" t="s">
        <v>143</v>
      </c>
      <c r="AU470" s="205" t="s">
        <v>84</v>
      </c>
      <c r="AV470" s="11" t="s">
        <v>23</v>
      </c>
      <c r="AW470" s="11" t="s">
        <v>39</v>
      </c>
      <c r="AX470" s="11" t="s">
        <v>76</v>
      </c>
      <c r="AY470" s="205" t="s">
        <v>134</v>
      </c>
    </row>
    <row r="471" spans="2:65" s="12" customFormat="1">
      <c r="B471" s="206"/>
      <c r="C471" s="207"/>
      <c r="D471" s="196" t="s">
        <v>143</v>
      </c>
      <c r="E471" s="208" t="s">
        <v>32</v>
      </c>
      <c r="F471" s="209" t="s">
        <v>167</v>
      </c>
      <c r="G471" s="207"/>
      <c r="H471" s="210">
        <v>295.55</v>
      </c>
      <c r="I471" s="211"/>
      <c r="J471" s="207"/>
      <c r="K471" s="207"/>
      <c r="L471" s="212"/>
      <c r="M471" s="213"/>
      <c r="N471" s="214"/>
      <c r="O471" s="214"/>
      <c r="P471" s="214"/>
      <c r="Q471" s="214"/>
      <c r="R471" s="214"/>
      <c r="S471" s="214"/>
      <c r="T471" s="215"/>
      <c r="AT471" s="216" t="s">
        <v>143</v>
      </c>
      <c r="AU471" s="216" t="s">
        <v>84</v>
      </c>
      <c r="AV471" s="12" t="s">
        <v>84</v>
      </c>
      <c r="AW471" s="12" t="s">
        <v>39</v>
      </c>
      <c r="AX471" s="12" t="s">
        <v>76</v>
      </c>
      <c r="AY471" s="216" t="s">
        <v>134</v>
      </c>
    </row>
    <row r="472" spans="2:65" s="13" customFormat="1">
      <c r="B472" s="217"/>
      <c r="C472" s="218"/>
      <c r="D472" s="219" t="s">
        <v>143</v>
      </c>
      <c r="E472" s="220" t="s">
        <v>32</v>
      </c>
      <c r="F472" s="221" t="s">
        <v>150</v>
      </c>
      <c r="G472" s="218"/>
      <c r="H472" s="222">
        <v>836.35</v>
      </c>
      <c r="I472" s="223"/>
      <c r="J472" s="218"/>
      <c r="K472" s="218"/>
      <c r="L472" s="224"/>
      <c r="M472" s="225"/>
      <c r="N472" s="226"/>
      <c r="O472" s="226"/>
      <c r="P472" s="226"/>
      <c r="Q472" s="226"/>
      <c r="R472" s="226"/>
      <c r="S472" s="226"/>
      <c r="T472" s="227"/>
      <c r="AT472" s="228" t="s">
        <v>143</v>
      </c>
      <c r="AU472" s="228" t="s">
        <v>84</v>
      </c>
      <c r="AV472" s="13" t="s">
        <v>141</v>
      </c>
      <c r="AW472" s="13" t="s">
        <v>39</v>
      </c>
      <c r="AX472" s="13" t="s">
        <v>23</v>
      </c>
      <c r="AY472" s="228" t="s">
        <v>134</v>
      </c>
    </row>
    <row r="473" spans="2:65" s="1" customFormat="1" ht="40.15" customHeight="1">
      <c r="B473" s="35"/>
      <c r="C473" s="182" t="s">
        <v>194</v>
      </c>
      <c r="D473" s="182" t="s">
        <v>136</v>
      </c>
      <c r="E473" s="183" t="s">
        <v>502</v>
      </c>
      <c r="F473" s="184" t="s">
        <v>503</v>
      </c>
      <c r="G473" s="185" t="s">
        <v>139</v>
      </c>
      <c r="H473" s="186">
        <v>241.36</v>
      </c>
      <c r="I473" s="187"/>
      <c r="J473" s="188">
        <f>ROUND(I473*H473,2)</f>
        <v>0</v>
      </c>
      <c r="K473" s="184" t="s">
        <v>140</v>
      </c>
      <c r="L473" s="55"/>
      <c r="M473" s="189" t="s">
        <v>32</v>
      </c>
      <c r="N473" s="190" t="s">
        <v>47</v>
      </c>
      <c r="O473" s="36"/>
      <c r="P473" s="191">
        <f>O473*H473</f>
        <v>0</v>
      </c>
      <c r="Q473" s="191">
        <v>0.31647999999999998</v>
      </c>
      <c r="R473" s="191">
        <f>Q473*H473</f>
        <v>76.385612800000004</v>
      </c>
      <c r="S473" s="191">
        <v>0</v>
      </c>
      <c r="T473" s="192">
        <f>S473*H473</f>
        <v>0</v>
      </c>
      <c r="AR473" s="18" t="s">
        <v>141</v>
      </c>
      <c r="AT473" s="18" t="s">
        <v>136</v>
      </c>
      <c r="AU473" s="18" t="s">
        <v>84</v>
      </c>
      <c r="AY473" s="18" t="s">
        <v>134</v>
      </c>
      <c r="BE473" s="193">
        <f>IF(N473="základní",J473,0)</f>
        <v>0</v>
      </c>
      <c r="BF473" s="193">
        <f>IF(N473="snížená",J473,0)</f>
        <v>0</v>
      </c>
      <c r="BG473" s="193">
        <f>IF(N473="zákl. přenesená",J473,0)</f>
        <v>0</v>
      </c>
      <c r="BH473" s="193">
        <f>IF(N473="sníž. přenesená",J473,0)</f>
        <v>0</v>
      </c>
      <c r="BI473" s="193">
        <f>IF(N473="nulová",J473,0)</f>
        <v>0</v>
      </c>
      <c r="BJ473" s="18" t="s">
        <v>23</v>
      </c>
      <c r="BK473" s="193">
        <f>ROUND(I473*H473,2)</f>
        <v>0</v>
      </c>
      <c r="BL473" s="18" t="s">
        <v>141</v>
      </c>
      <c r="BM473" s="18" t="s">
        <v>504</v>
      </c>
    </row>
    <row r="474" spans="2:65" s="11" customFormat="1">
      <c r="B474" s="194"/>
      <c r="C474" s="195"/>
      <c r="D474" s="196" t="s">
        <v>143</v>
      </c>
      <c r="E474" s="197" t="s">
        <v>32</v>
      </c>
      <c r="F474" s="198" t="s">
        <v>497</v>
      </c>
      <c r="G474" s="195"/>
      <c r="H474" s="199" t="s">
        <v>32</v>
      </c>
      <c r="I474" s="200"/>
      <c r="J474" s="195"/>
      <c r="K474" s="195"/>
      <c r="L474" s="201"/>
      <c r="M474" s="202"/>
      <c r="N474" s="203"/>
      <c r="O474" s="203"/>
      <c r="P474" s="203"/>
      <c r="Q474" s="203"/>
      <c r="R474" s="203"/>
      <c r="S474" s="203"/>
      <c r="T474" s="204"/>
      <c r="AT474" s="205" t="s">
        <v>143</v>
      </c>
      <c r="AU474" s="205" t="s">
        <v>84</v>
      </c>
      <c r="AV474" s="11" t="s">
        <v>23</v>
      </c>
      <c r="AW474" s="11" t="s">
        <v>39</v>
      </c>
      <c r="AX474" s="11" t="s">
        <v>76</v>
      </c>
      <c r="AY474" s="205" t="s">
        <v>134</v>
      </c>
    </row>
    <row r="475" spans="2:65" s="12" customFormat="1">
      <c r="B475" s="206"/>
      <c r="C475" s="207"/>
      <c r="D475" s="196" t="s">
        <v>143</v>
      </c>
      <c r="E475" s="208" t="s">
        <v>32</v>
      </c>
      <c r="F475" s="209" t="s">
        <v>145</v>
      </c>
      <c r="G475" s="207"/>
      <c r="H475" s="210">
        <v>229.81</v>
      </c>
      <c r="I475" s="211"/>
      <c r="J475" s="207"/>
      <c r="K475" s="207"/>
      <c r="L475" s="212"/>
      <c r="M475" s="213"/>
      <c r="N475" s="214"/>
      <c r="O475" s="214"/>
      <c r="P475" s="214"/>
      <c r="Q475" s="214"/>
      <c r="R475" s="214"/>
      <c r="S475" s="214"/>
      <c r="T475" s="215"/>
      <c r="AT475" s="216" t="s">
        <v>143</v>
      </c>
      <c r="AU475" s="216" t="s">
        <v>84</v>
      </c>
      <c r="AV475" s="12" t="s">
        <v>84</v>
      </c>
      <c r="AW475" s="12" t="s">
        <v>39</v>
      </c>
      <c r="AX475" s="12" t="s">
        <v>76</v>
      </c>
      <c r="AY475" s="216" t="s">
        <v>134</v>
      </c>
    </row>
    <row r="476" spans="2:65" s="11" customFormat="1">
      <c r="B476" s="194"/>
      <c r="C476" s="195"/>
      <c r="D476" s="196" t="s">
        <v>143</v>
      </c>
      <c r="E476" s="197" t="s">
        <v>32</v>
      </c>
      <c r="F476" s="198" t="s">
        <v>155</v>
      </c>
      <c r="G476" s="195"/>
      <c r="H476" s="199" t="s">
        <v>32</v>
      </c>
      <c r="I476" s="200"/>
      <c r="J476" s="195"/>
      <c r="K476" s="195"/>
      <c r="L476" s="201"/>
      <c r="M476" s="202"/>
      <c r="N476" s="203"/>
      <c r="O476" s="203"/>
      <c r="P476" s="203"/>
      <c r="Q476" s="203"/>
      <c r="R476" s="203"/>
      <c r="S476" s="203"/>
      <c r="T476" s="204"/>
      <c r="AT476" s="205" t="s">
        <v>143</v>
      </c>
      <c r="AU476" s="205" t="s">
        <v>84</v>
      </c>
      <c r="AV476" s="11" t="s">
        <v>23</v>
      </c>
      <c r="AW476" s="11" t="s">
        <v>39</v>
      </c>
      <c r="AX476" s="11" t="s">
        <v>76</v>
      </c>
      <c r="AY476" s="205" t="s">
        <v>134</v>
      </c>
    </row>
    <row r="477" spans="2:65" s="12" customFormat="1">
      <c r="B477" s="206"/>
      <c r="C477" s="207"/>
      <c r="D477" s="196" t="s">
        <v>143</v>
      </c>
      <c r="E477" s="208" t="s">
        <v>32</v>
      </c>
      <c r="F477" s="209" t="s">
        <v>147</v>
      </c>
      <c r="G477" s="207"/>
      <c r="H477" s="210">
        <v>9.9</v>
      </c>
      <c r="I477" s="211"/>
      <c r="J477" s="207"/>
      <c r="K477" s="207"/>
      <c r="L477" s="212"/>
      <c r="M477" s="213"/>
      <c r="N477" s="214"/>
      <c r="O477" s="214"/>
      <c r="P477" s="214"/>
      <c r="Q477" s="214"/>
      <c r="R477" s="214"/>
      <c r="S477" s="214"/>
      <c r="T477" s="215"/>
      <c r="AT477" s="216" t="s">
        <v>143</v>
      </c>
      <c r="AU477" s="216" t="s">
        <v>84</v>
      </c>
      <c r="AV477" s="12" t="s">
        <v>84</v>
      </c>
      <c r="AW477" s="12" t="s">
        <v>39</v>
      </c>
      <c r="AX477" s="12" t="s">
        <v>76</v>
      </c>
      <c r="AY477" s="216" t="s">
        <v>134</v>
      </c>
    </row>
    <row r="478" spans="2:65" s="11" customFormat="1">
      <c r="B478" s="194"/>
      <c r="C478" s="195"/>
      <c r="D478" s="196" t="s">
        <v>143</v>
      </c>
      <c r="E478" s="197" t="s">
        <v>32</v>
      </c>
      <c r="F478" s="198" t="s">
        <v>157</v>
      </c>
      <c r="G478" s="195"/>
      <c r="H478" s="199" t="s">
        <v>32</v>
      </c>
      <c r="I478" s="200"/>
      <c r="J478" s="195"/>
      <c r="K478" s="195"/>
      <c r="L478" s="201"/>
      <c r="M478" s="202"/>
      <c r="N478" s="203"/>
      <c r="O478" s="203"/>
      <c r="P478" s="203"/>
      <c r="Q478" s="203"/>
      <c r="R478" s="203"/>
      <c r="S478" s="203"/>
      <c r="T478" s="204"/>
      <c r="AT478" s="205" t="s">
        <v>143</v>
      </c>
      <c r="AU478" s="205" t="s">
        <v>84</v>
      </c>
      <c r="AV478" s="11" t="s">
        <v>23</v>
      </c>
      <c r="AW478" s="11" t="s">
        <v>39</v>
      </c>
      <c r="AX478" s="11" t="s">
        <v>76</v>
      </c>
      <c r="AY478" s="205" t="s">
        <v>134</v>
      </c>
    </row>
    <row r="479" spans="2:65" s="12" customFormat="1">
      <c r="B479" s="206"/>
      <c r="C479" s="207"/>
      <c r="D479" s="196" t="s">
        <v>143</v>
      </c>
      <c r="E479" s="208" t="s">
        <v>32</v>
      </c>
      <c r="F479" s="209" t="s">
        <v>149</v>
      </c>
      <c r="G479" s="207"/>
      <c r="H479" s="210">
        <v>1.65</v>
      </c>
      <c r="I479" s="211"/>
      <c r="J479" s="207"/>
      <c r="K479" s="207"/>
      <c r="L479" s="212"/>
      <c r="M479" s="213"/>
      <c r="N479" s="214"/>
      <c r="O479" s="214"/>
      <c r="P479" s="214"/>
      <c r="Q479" s="214"/>
      <c r="R479" s="214"/>
      <c r="S479" s="214"/>
      <c r="T479" s="215"/>
      <c r="AT479" s="216" t="s">
        <v>143</v>
      </c>
      <c r="AU479" s="216" t="s">
        <v>84</v>
      </c>
      <c r="AV479" s="12" t="s">
        <v>84</v>
      </c>
      <c r="AW479" s="12" t="s">
        <v>39</v>
      </c>
      <c r="AX479" s="12" t="s">
        <v>76</v>
      </c>
      <c r="AY479" s="216" t="s">
        <v>134</v>
      </c>
    </row>
    <row r="480" spans="2:65" s="13" customFormat="1">
      <c r="B480" s="217"/>
      <c r="C480" s="218"/>
      <c r="D480" s="219" t="s">
        <v>143</v>
      </c>
      <c r="E480" s="220" t="s">
        <v>32</v>
      </c>
      <c r="F480" s="221" t="s">
        <v>150</v>
      </c>
      <c r="G480" s="218"/>
      <c r="H480" s="222">
        <v>241.36</v>
      </c>
      <c r="I480" s="223"/>
      <c r="J480" s="218"/>
      <c r="K480" s="218"/>
      <c r="L480" s="224"/>
      <c r="M480" s="225"/>
      <c r="N480" s="226"/>
      <c r="O480" s="226"/>
      <c r="P480" s="226"/>
      <c r="Q480" s="226"/>
      <c r="R480" s="226"/>
      <c r="S480" s="226"/>
      <c r="T480" s="227"/>
      <c r="AT480" s="228" t="s">
        <v>143</v>
      </c>
      <c r="AU480" s="228" t="s">
        <v>84</v>
      </c>
      <c r="AV480" s="13" t="s">
        <v>141</v>
      </c>
      <c r="AW480" s="13" t="s">
        <v>39</v>
      </c>
      <c r="AX480" s="13" t="s">
        <v>23</v>
      </c>
      <c r="AY480" s="228" t="s">
        <v>134</v>
      </c>
    </row>
    <row r="481" spans="2:65" s="1" customFormat="1" ht="40.15" customHeight="1">
      <c r="B481" s="35"/>
      <c r="C481" s="182" t="s">
        <v>505</v>
      </c>
      <c r="D481" s="182" t="s">
        <v>136</v>
      </c>
      <c r="E481" s="183" t="s">
        <v>506</v>
      </c>
      <c r="F481" s="184" t="s">
        <v>507</v>
      </c>
      <c r="G481" s="185" t="s">
        <v>139</v>
      </c>
      <c r="H481" s="186">
        <v>1115.75</v>
      </c>
      <c r="I481" s="187"/>
      <c r="J481" s="188">
        <f>ROUND(I481*H481,2)</f>
        <v>0</v>
      </c>
      <c r="K481" s="184" t="s">
        <v>140</v>
      </c>
      <c r="L481" s="55"/>
      <c r="M481" s="189" t="s">
        <v>32</v>
      </c>
      <c r="N481" s="190" t="s">
        <v>47</v>
      </c>
      <c r="O481" s="36"/>
      <c r="P481" s="191">
        <f>O481*H481</f>
        <v>0</v>
      </c>
      <c r="Q481" s="191">
        <v>0.10373</v>
      </c>
      <c r="R481" s="191">
        <f>Q481*H481</f>
        <v>115.73674750000001</v>
      </c>
      <c r="S481" s="191">
        <v>0</v>
      </c>
      <c r="T481" s="192">
        <f>S481*H481</f>
        <v>0</v>
      </c>
      <c r="AR481" s="18" t="s">
        <v>141</v>
      </c>
      <c r="AT481" s="18" t="s">
        <v>136</v>
      </c>
      <c r="AU481" s="18" t="s">
        <v>84</v>
      </c>
      <c r="AY481" s="18" t="s">
        <v>134</v>
      </c>
      <c r="BE481" s="193">
        <f>IF(N481="základní",J481,0)</f>
        <v>0</v>
      </c>
      <c r="BF481" s="193">
        <f>IF(N481="snížená",J481,0)</f>
        <v>0</v>
      </c>
      <c r="BG481" s="193">
        <f>IF(N481="zákl. přenesená",J481,0)</f>
        <v>0</v>
      </c>
      <c r="BH481" s="193">
        <f>IF(N481="sníž. přenesená",J481,0)</f>
        <v>0</v>
      </c>
      <c r="BI481" s="193">
        <f>IF(N481="nulová",J481,0)</f>
        <v>0</v>
      </c>
      <c r="BJ481" s="18" t="s">
        <v>23</v>
      </c>
      <c r="BK481" s="193">
        <f>ROUND(I481*H481,2)</f>
        <v>0</v>
      </c>
      <c r="BL481" s="18" t="s">
        <v>141</v>
      </c>
      <c r="BM481" s="18" t="s">
        <v>508</v>
      </c>
    </row>
    <row r="482" spans="2:65" s="11" customFormat="1">
      <c r="B482" s="194"/>
      <c r="C482" s="195"/>
      <c r="D482" s="196" t="s">
        <v>143</v>
      </c>
      <c r="E482" s="197" t="s">
        <v>32</v>
      </c>
      <c r="F482" s="198" t="s">
        <v>491</v>
      </c>
      <c r="G482" s="195"/>
      <c r="H482" s="199" t="s">
        <v>32</v>
      </c>
      <c r="I482" s="200"/>
      <c r="J482" s="195"/>
      <c r="K482" s="195"/>
      <c r="L482" s="201"/>
      <c r="M482" s="202"/>
      <c r="N482" s="203"/>
      <c r="O482" s="203"/>
      <c r="P482" s="203"/>
      <c r="Q482" s="203"/>
      <c r="R482" s="203"/>
      <c r="S482" s="203"/>
      <c r="T482" s="204"/>
      <c r="AT482" s="205" t="s">
        <v>143</v>
      </c>
      <c r="AU482" s="205" t="s">
        <v>84</v>
      </c>
      <c r="AV482" s="11" t="s">
        <v>23</v>
      </c>
      <c r="AW482" s="11" t="s">
        <v>39</v>
      </c>
      <c r="AX482" s="11" t="s">
        <v>76</v>
      </c>
      <c r="AY482" s="205" t="s">
        <v>134</v>
      </c>
    </row>
    <row r="483" spans="2:65" s="12" customFormat="1">
      <c r="B483" s="206"/>
      <c r="C483" s="207"/>
      <c r="D483" s="196" t="s">
        <v>143</v>
      </c>
      <c r="E483" s="208" t="s">
        <v>32</v>
      </c>
      <c r="F483" s="209" t="s">
        <v>173</v>
      </c>
      <c r="G483" s="207"/>
      <c r="H483" s="210">
        <v>126.5</v>
      </c>
      <c r="I483" s="211"/>
      <c r="J483" s="207"/>
      <c r="K483" s="207"/>
      <c r="L483" s="212"/>
      <c r="M483" s="213"/>
      <c r="N483" s="214"/>
      <c r="O483" s="214"/>
      <c r="P483" s="214"/>
      <c r="Q483" s="214"/>
      <c r="R483" s="214"/>
      <c r="S483" s="214"/>
      <c r="T483" s="215"/>
      <c r="AT483" s="216" t="s">
        <v>143</v>
      </c>
      <c r="AU483" s="216" t="s">
        <v>84</v>
      </c>
      <c r="AV483" s="12" t="s">
        <v>84</v>
      </c>
      <c r="AW483" s="12" t="s">
        <v>39</v>
      </c>
      <c r="AX483" s="12" t="s">
        <v>76</v>
      </c>
      <c r="AY483" s="216" t="s">
        <v>134</v>
      </c>
    </row>
    <row r="484" spans="2:65" s="11" customFormat="1">
      <c r="B484" s="194"/>
      <c r="C484" s="195"/>
      <c r="D484" s="196" t="s">
        <v>143</v>
      </c>
      <c r="E484" s="197" t="s">
        <v>32</v>
      </c>
      <c r="F484" s="198" t="s">
        <v>155</v>
      </c>
      <c r="G484" s="195"/>
      <c r="H484" s="199" t="s">
        <v>32</v>
      </c>
      <c r="I484" s="200"/>
      <c r="J484" s="195"/>
      <c r="K484" s="195"/>
      <c r="L484" s="201"/>
      <c r="M484" s="202"/>
      <c r="N484" s="203"/>
      <c r="O484" s="203"/>
      <c r="P484" s="203"/>
      <c r="Q484" s="203"/>
      <c r="R484" s="203"/>
      <c r="S484" s="203"/>
      <c r="T484" s="204"/>
      <c r="AT484" s="205" t="s">
        <v>143</v>
      </c>
      <c r="AU484" s="205" t="s">
        <v>84</v>
      </c>
      <c r="AV484" s="11" t="s">
        <v>23</v>
      </c>
      <c r="AW484" s="11" t="s">
        <v>39</v>
      </c>
      <c r="AX484" s="11" t="s">
        <v>76</v>
      </c>
      <c r="AY484" s="205" t="s">
        <v>134</v>
      </c>
    </row>
    <row r="485" spans="2:65" s="12" customFormat="1">
      <c r="B485" s="206"/>
      <c r="C485" s="207"/>
      <c r="D485" s="196" t="s">
        <v>143</v>
      </c>
      <c r="E485" s="208" t="s">
        <v>32</v>
      </c>
      <c r="F485" s="209" t="s">
        <v>175</v>
      </c>
      <c r="G485" s="207"/>
      <c r="H485" s="210">
        <v>593.5</v>
      </c>
      <c r="I485" s="211"/>
      <c r="J485" s="207"/>
      <c r="K485" s="207"/>
      <c r="L485" s="212"/>
      <c r="M485" s="213"/>
      <c r="N485" s="214"/>
      <c r="O485" s="214"/>
      <c r="P485" s="214"/>
      <c r="Q485" s="214"/>
      <c r="R485" s="214"/>
      <c r="S485" s="214"/>
      <c r="T485" s="215"/>
      <c r="AT485" s="216" t="s">
        <v>143</v>
      </c>
      <c r="AU485" s="216" t="s">
        <v>84</v>
      </c>
      <c r="AV485" s="12" t="s">
        <v>84</v>
      </c>
      <c r="AW485" s="12" t="s">
        <v>39</v>
      </c>
      <c r="AX485" s="12" t="s">
        <v>76</v>
      </c>
      <c r="AY485" s="216" t="s">
        <v>134</v>
      </c>
    </row>
    <row r="486" spans="2:65" s="11" customFormat="1">
      <c r="B486" s="194"/>
      <c r="C486" s="195"/>
      <c r="D486" s="196" t="s">
        <v>143</v>
      </c>
      <c r="E486" s="197" t="s">
        <v>32</v>
      </c>
      <c r="F486" s="198" t="s">
        <v>492</v>
      </c>
      <c r="G486" s="195"/>
      <c r="H486" s="199" t="s">
        <v>32</v>
      </c>
      <c r="I486" s="200"/>
      <c r="J486" s="195"/>
      <c r="K486" s="195"/>
      <c r="L486" s="201"/>
      <c r="M486" s="202"/>
      <c r="N486" s="203"/>
      <c r="O486" s="203"/>
      <c r="P486" s="203"/>
      <c r="Q486" s="203"/>
      <c r="R486" s="203"/>
      <c r="S486" s="203"/>
      <c r="T486" s="204"/>
      <c r="AT486" s="205" t="s">
        <v>143</v>
      </c>
      <c r="AU486" s="205" t="s">
        <v>84</v>
      </c>
      <c r="AV486" s="11" t="s">
        <v>23</v>
      </c>
      <c r="AW486" s="11" t="s">
        <v>39</v>
      </c>
      <c r="AX486" s="11" t="s">
        <v>76</v>
      </c>
      <c r="AY486" s="205" t="s">
        <v>134</v>
      </c>
    </row>
    <row r="487" spans="2:65" s="12" customFormat="1">
      <c r="B487" s="206"/>
      <c r="C487" s="207"/>
      <c r="D487" s="196" t="s">
        <v>143</v>
      </c>
      <c r="E487" s="208" t="s">
        <v>32</v>
      </c>
      <c r="F487" s="209" t="s">
        <v>176</v>
      </c>
      <c r="G487" s="207"/>
      <c r="H487" s="210">
        <v>395.75</v>
      </c>
      <c r="I487" s="211"/>
      <c r="J487" s="207"/>
      <c r="K487" s="207"/>
      <c r="L487" s="212"/>
      <c r="M487" s="213"/>
      <c r="N487" s="214"/>
      <c r="O487" s="214"/>
      <c r="P487" s="214"/>
      <c r="Q487" s="214"/>
      <c r="R487" s="214"/>
      <c r="S487" s="214"/>
      <c r="T487" s="215"/>
      <c r="AT487" s="216" t="s">
        <v>143</v>
      </c>
      <c r="AU487" s="216" t="s">
        <v>84</v>
      </c>
      <c r="AV487" s="12" t="s">
        <v>84</v>
      </c>
      <c r="AW487" s="12" t="s">
        <v>39</v>
      </c>
      <c r="AX487" s="12" t="s">
        <v>76</v>
      </c>
      <c r="AY487" s="216" t="s">
        <v>134</v>
      </c>
    </row>
    <row r="488" spans="2:65" s="13" customFormat="1">
      <c r="B488" s="217"/>
      <c r="C488" s="218"/>
      <c r="D488" s="219" t="s">
        <v>143</v>
      </c>
      <c r="E488" s="220" t="s">
        <v>32</v>
      </c>
      <c r="F488" s="221" t="s">
        <v>150</v>
      </c>
      <c r="G488" s="218"/>
      <c r="H488" s="222">
        <v>1115.75</v>
      </c>
      <c r="I488" s="223"/>
      <c r="J488" s="218"/>
      <c r="K488" s="218"/>
      <c r="L488" s="224"/>
      <c r="M488" s="225"/>
      <c r="N488" s="226"/>
      <c r="O488" s="226"/>
      <c r="P488" s="226"/>
      <c r="Q488" s="226"/>
      <c r="R488" s="226"/>
      <c r="S488" s="226"/>
      <c r="T488" s="227"/>
      <c r="AT488" s="228" t="s">
        <v>143</v>
      </c>
      <c r="AU488" s="228" t="s">
        <v>84</v>
      </c>
      <c r="AV488" s="13" t="s">
        <v>141</v>
      </c>
      <c r="AW488" s="13" t="s">
        <v>39</v>
      </c>
      <c r="AX488" s="13" t="s">
        <v>23</v>
      </c>
      <c r="AY488" s="228" t="s">
        <v>134</v>
      </c>
    </row>
    <row r="489" spans="2:65" s="1" customFormat="1" ht="40.15" customHeight="1">
      <c r="B489" s="35"/>
      <c r="C489" s="182" t="s">
        <v>509</v>
      </c>
      <c r="D489" s="182" t="s">
        <v>136</v>
      </c>
      <c r="E489" s="183" t="s">
        <v>510</v>
      </c>
      <c r="F489" s="184" t="s">
        <v>511</v>
      </c>
      <c r="G489" s="185" t="s">
        <v>139</v>
      </c>
      <c r="H489" s="186">
        <v>1138.3499999999999</v>
      </c>
      <c r="I489" s="187"/>
      <c r="J489" s="188">
        <f>ROUND(I489*H489,2)</f>
        <v>0</v>
      </c>
      <c r="K489" s="184" t="s">
        <v>140</v>
      </c>
      <c r="L489" s="55"/>
      <c r="M489" s="189" t="s">
        <v>32</v>
      </c>
      <c r="N489" s="190" t="s">
        <v>47</v>
      </c>
      <c r="O489" s="36"/>
      <c r="P489" s="191">
        <f>O489*H489</f>
        <v>0</v>
      </c>
      <c r="Q489" s="191">
        <v>0.12966</v>
      </c>
      <c r="R489" s="191">
        <f>Q489*H489</f>
        <v>147.59846099999999</v>
      </c>
      <c r="S489" s="191">
        <v>0</v>
      </c>
      <c r="T489" s="192">
        <f>S489*H489</f>
        <v>0</v>
      </c>
      <c r="AR489" s="18" t="s">
        <v>141</v>
      </c>
      <c r="AT489" s="18" t="s">
        <v>136</v>
      </c>
      <c r="AU489" s="18" t="s">
        <v>84</v>
      </c>
      <c r="AY489" s="18" t="s">
        <v>134</v>
      </c>
      <c r="BE489" s="193">
        <f>IF(N489="základní",J489,0)</f>
        <v>0</v>
      </c>
      <c r="BF489" s="193">
        <f>IF(N489="snížená",J489,0)</f>
        <v>0</v>
      </c>
      <c r="BG489" s="193">
        <f>IF(N489="zákl. přenesená",J489,0)</f>
        <v>0</v>
      </c>
      <c r="BH489" s="193">
        <f>IF(N489="sníž. přenesená",J489,0)</f>
        <v>0</v>
      </c>
      <c r="BI489" s="193">
        <f>IF(N489="nulová",J489,0)</f>
        <v>0</v>
      </c>
      <c r="BJ489" s="18" t="s">
        <v>23</v>
      </c>
      <c r="BK489" s="193">
        <f>ROUND(I489*H489,2)</f>
        <v>0</v>
      </c>
      <c r="BL489" s="18" t="s">
        <v>141</v>
      </c>
      <c r="BM489" s="18" t="s">
        <v>512</v>
      </c>
    </row>
    <row r="490" spans="2:65" s="11" customFormat="1">
      <c r="B490" s="194"/>
      <c r="C490" s="195"/>
      <c r="D490" s="196" t="s">
        <v>143</v>
      </c>
      <c r="E490" s="197" t="s">
        <v>32</v>
      </c>
      <c r="F490" s="198" t="s">
        <v>497</v>
      </c>
      <c r="G490" s="195"/>
      <c r="H490" s="199" t="s">
        <v>32</v>
      </c>
      <c r="I490" s="200"/>
      <c r="J490" s="195"/>
      <c r="K490" s="195"/>
      <c r="L490" s="201"/>
      <c r="M490" s="202"/>
      <c r="N490" s="203"/>
      <c r="O490" s="203"/>
      <c r="P490" s="203"/>
      <c r="Q490" s="203"/>
      <c r="R490" s="203"/>
      <c r="S490" s="203"/>
      <c r="T490" s="204"/>
      <c r="AT490" s="205" t="s">
        <v>143</v>
      </c>
      <c r="AU490" s="205" t="s">
        <v>84</v>
      </c>
      <c r="AV490" s="11" t="s">
        <v>23</v>
      </c>
      <c r="AW490" s="11" t="s">
        <v>39</v>
      </c>
      <c r="AX490" s="11" t="s">
        <v>76</v>
      </c>
      <c r="AY490" s="205" t="s">
        <v>134</v>
      </c>
    </row>
    <row r="491" spans="2:65" s="12" customFormat="1">
      <c r="B491" s="206"/>
      <c r="C491" s="207"/>
      <c r="D491" s="196" t="s">
        <v>143</v>
      </c>
      <c r="E491" s="208" t="s">
        <v>32</v>
      </c>
      <c r="F491" s="209" t="s">
        <v>182</v>
      </c>
      <c r="G491" s="207"/>
      <c r="H491" s="210">
        <v>1122.5999999999999</v>
      </c>
      <c r="I491" s="211"/>
      <c r="J491" s="207"/>
      <c r="K491" s="207"/>
      <c r="L491" s="212"/>
      <c r="M491" s="213"/>
      <c r="N491" s="214"/>
      <c r="O491" s="214"/>
      <c r="P491" s="214"/>
      <c r="Q491" s="214"/>
      <c r="R491" s="214"/>
      <c r="S491" s="214"/>
      <c r="T491" s="215"/>
      <c r="AT491" s="216" t="s">
        <v>143</v>
      </c>
      <c r="AU491" s="216" t="s">
        <v>84</v>
      </c>
      <c r="AV491" s="12" t="s">
        <v>84</v>
      </c>
      <c r="AW491" s="12" t="s">
        <v>39</v>
      </c>
      <c r="AX491" s="12" t="s">
        <v>76</v>
      </c>
      <c r="AY491" s="216" t="s">
        <v>134</v>
      </c>
    </row>
    <row r="492" spans="2:65" s="11" customFormat="1">
      <c r="B492" s="194"/>
      <c r="C492" s="195"/>
      <c r="D492" s="196" t="s">
        <v>143</v>
      </c>
      <c r="E492" s="197" t="s">
        <v>32</v>
      </c>
      <c r="F492" s="198" t="s">
        <v>155</v>
      </c>
      <c r="G492" s="195"/>
      <c r="H492" s="199" t="s">
        <v>32</v>
      </c>
      <c r="I492" s="200"/>
      <c r="J492" s="195"/>
      <c r="K492" s="195"/>
      <c r="L492" s="201"/>
      <c r="M492" s="202"/>
      <c r="N492" s="203"/>
      <c r="O492" s="203"/>
      <c r="P492" s="203"/>
      <c r="Q492" s="203"/>
      <c r="R492" s="203"/>
      <c r="S492" s="203"/>
      <c r="T492" s="204"/>
      <c r="AT492" s="205" t="s">
        <v>143</v>
      </c>
      <c r="AU492" s="205" t="s">
        <v>84</v>
      </c>
      <c r="AV492" s="11" t="s">
        <v>23</v>
      </c>
      <c r="AW492" s="11" t="s">
        <v>39</v>
      </c>
      <c r="AX492" s="11" t="s">
        <v>76</v>
      </c>
      <c r="AY492" s="205" t="s">
        <v>134</v>
      </c>
    </row>
    <row r="493" spans="2:65" s="12" customFormat="1">
      <c r="B493" s="206"/>
      <c r="C493" s="207"/>
      <c r="D493" s="196" t="s">
        <v>143</v>
      </c>
      <c r="E493" s="208" t="s">
        <v>32</v>
      </c>
      <c r="F493" s="209" t="s">
        <v>156</v>
      </c>
      <c r="G493" s="207"/>
      <c r="H493" s="210">
        <v>13.5</v>
      </c>
      <c r="I493" s="211"/>
      <c r="J493" s="207"/>
      <c r="K493" s="207"/>
      <c r="L493" s="212"/>
      <c r="M493" s="213"/>
      <c r="N493" s="214"/>
      <c r="O493" s="214"/>
      <c r="P493" s="214"/>
      <c r="Q493" s="214"/>
      <c r="R493" s="214"/>
      <c r="S493" s="214"/>
      <c r="T493" s="215"/>
      <c r="AT493" s="216" t="s">
        <v>143</v>
      </c>
      <c r="AU493" s="216" t="s">
        <v>84</v>
      </c>
      <c r="AV493" s="12" t="s">
        <v>84</v>
      </c>
      <c r="AW493" s="12" t="s">
        <v>39</v>
      </c>
      <c r="AX493" s="12" t="s">
        <v>76</v>
      </c>
      <c r="AY493" s="216" t="s">
        <v>134</v>
      </c>
    </row>
    <row r="494" spans="2:65" s="11" customFormat="1">
      <c r="B494" s="194"/>
      <c r="C494" s="195"/>
      <c r="D494" s="196" t="s">
        <v>143</v>
      </c>
      <c r="E494" s="197" t="s">
        <v>32</v>
      </c>
      <c r="F494" s="198" t="s">
        <v>157</v>
      </c>
      <c r="G494" s="195"/>
      <c r="H494" s="199" t="s">
        <v>32</v>
      </c>
      <c r="I494" s="200"/>
      <c r="J494" s="195"/>
      <c r="K494" s="195"/>
      <c r="L494" s="201"/>
      <c r="M494" s="202"/>
      <c r="N494" s="203"/>
      <c r="O494" s="203"/>
      <c r="P494" s="203"/>
      <c r="Q494" s="203"/>
      <c r="R494" s="203"/>
      <c r="S494" s="203"/>
      <c r="T494" s="204"/>
      <c r="AT494" s="205" t="s">
        <v>143</v>
      </c>
      <c r="AU494" s="205" t="s">
        <v>84</v>
      </c>
      <c r="AV494" s="11" t="s">
        <v>23</v>
      </c>
      <c r="AW494" s="11" t="s">
        <v>39</v>
      </c>
      <c r="AX494" s="11" t="s">
        <v>76</v>
      </c>
      <c r="AY494" s="205" t="s">
        <v>134</v>
      </c>
    </row>
    <row r="495" spans="2:65" s="12" customFormat="1">
      <c r="B495" s="206"/>
      <c r="C495" s="207"/>
      <c r="D495" s="196" t="s">
        <v>143</v>
      </c>
      <c r="E495" s="208" t="s">
        <v>32</v>
      </c>
      <c r="F495" s="209" t="s">
        <v>158</v>
      </c>
      <c r="G495" s="207"/>
      <c r="H495" s="210">
        <v>2.25</v>
      </c>
      <c r="I495" s="211"/>
      <c r="J495" s="207"/>
      <c r="K495" s="207"/>
      <c r="L495" s="212"/>
      <c r="M495" s="213"/>
      <c r="N495" s="214"/>
      <c r="O495" s="214"/>
      <c r="P495" s="214"/>
      <c r="Q495" s="214"/>
      <c r="R495" s="214"/>
      <c r="S495" s="214"/>
      <c r="T495" s="215"/>
      <c r="AT495" s="216" t="s">
        <v>143</v>
      </c>
      <c r="AU495" s="216" t="s">
        <v>84</v>
      </c>
      <c r="AV495" s="12" t="s">
        <v>84</v>
      </c>
      <c r="AW495" s="12" t="s">
        <v>39</v>
      </c>
      <c r="AX495" s="12" t="s">
        <v>76</v>
      </c>
      <c r="AY495" s="216" t="s">
        <v>134</v>
      </c>
    </row>
    <row r="496" spans="2:65" s="13" customFormat="1">
      <c r="B496" s="217"/>
      <c r="C496" s="218"/>
      <c r="D496" s="219" t="s">
        <v>143</v>
      </c>
      <c r="E496" s="220" t="s">
        <v>32</v>
      </c>
      <c r="F496" s="221" t="s">
        <v>150</v>
      </c>
      <c r="G496" s="218"/>
      <c r="H496" s="222">
        <v>1138.3499999999999</v>
      </c>
      <c r="I496" s="223"/>
      <c r="J496" s="218"/>
      <c r="K496" s="218"/>
      <c r="L496" s="224"/>
      <c r="M496" s="225"/>
      <c r="N496" s="226"/>
      <c r="O496" s="226"/>
      <c r="P496" s="226"/>
      <c r="Q496" s="226"/>
      <c r="R496" s="226"/>
      <c r="S496" s="226"/>
      <c r="T496" s="227"/>
      <c r="AT496" s="228" t="s">
        <v>143</v>
      </c>
      <c r="AU496" s="228" t="s">
        <v>84</v>
      </c>
      <c r="AV496" s="13" t="s">
        <v>141</v>
      </c>
      <c r="AW496" s="13" t="s">
        <v>39</v>
      </c>
      <c r="AX496" s="13" t="s">
        <v>23</v>
      </c>
      <c r="AY496" s="228" t="s">
        <v>134</v>
      </c>
    </row>
    <row r="497" spans="2:65" s="1" customFormat="1" ht="28.9" customHeight="1">
      <c r="B497" s="35"/>
      <c r="C497" s="182" t="s">
        <v>513</v>
      </c>
      <c r="D497" s="182" t="s">
        <v>136</v>
      </c>
      <c r="E497" s="183" t="s">
        <v>514</v>
      </c>
      <c r="F497" s="184" t="s">
        <v>515</v>
      </c>
      <c r="G497" s="185" t="s">
        <v>139</v>
      </c>
      <c r="H497" s="186">
        <v>320.39999999999998</v>
      </c>
      <c r="I497" s="187"/>
      <c r="J497" s="188">
        <f>ROUND(I497*H497,2)</f>
        <v>0</v>
      </c>
      <c r="K497" s="184" t="s">
        <v>140</v>
      </c>
      <c r="L497" s="55"/>
      <c r="M497" s="189" t="s">
        <v>32</v>
      </c>
      <c r="N497" s="190" t="s">
        <v>47</v>
      </c>
      <c r="O497" s="36"/>
      <c r="P497" s="191">
        <f>O497*H497</f>
        <v>0</v>
      </c>
      <c r="Q497" s="191">
        <v>0.18151999999999999</v>
      </c>
      <c r="R497" s="191">
        <f>Q497*H497</f>
        <v>58.159007999999993</v>
      </c>
      <c r="S497" s="191">
        <v>0</v>
      </c>
      <c r="T497" s="192">
        <f>S497*H497</f>
        <v>0</v>
      </c>
      <c r="AR497" s="18" t="s">
        <v>141</v>
      </c>
      <c r="AT497" s="18" t="s">
        <v>136</v>
      </c>
      <c r="AU497" s="18" t="s">
        <v>84</v>
      </c>
      <c r="AY497" s="18" t="s">
        <v>134</v>
      </c>
      <c r="BE497" s="193">
        <f>IF(N497="základní",J497,0)</f>
        <v>0</v>
      </c>
      <c r="BF497" s="193">
        <f>IF(N497="snížená",J497,0)</f>
        <v>0</v>
      </c>
      <c r="BG497" s="193">
        <f>IF(N497="zákl. přenesená",J497,0)</f>
        <v>0</v>
      </c>
      <c r="BH497" s="193">
        <f>IF(N497="sníž. přenesená",J497,0)</f>
        <v>0</v>
      </c>
      <c r="BI497" s="193">
        <f>IF(N497="nulová",J497,0)</f>
        <v>0</v>
      </c>
      <c r="BJ497" s="18" t="s">
        <v>23</v>
      </c>
      <c r="BK497" s="193">
        <f>ROUND(I497*H497,2)</f>
        <v>0</v>
      </c>
      <c r="BL497" s="18" t="s">
        <v>141</v>
      </c>
      <c r="BM497" s="18" t="s">
        <v>516</v>
      </c>
    </row>
    <row r="498" spans="2:65" s="11" customFormat="1">
      <c r="B498" s="194"/>
      <c r="C498" s="195"/>
      <c r="D498" s="196" t="s">
        <v>143</v>
      </c>
      <c r="E498" s="197" t="s">
        <v>32</v>
      </c>
      <c r="F498" s="198" t="s">
        <v>497</v>
      </c>
      <c r="G498" s="195"/>
      <c r="H498" s="199" t="s">
        <v>32</v>
      </c>
      <c r="I498" s="200"/>
      <c r="J498" s="195"/>
      <c r="K498" s="195"/>
      <c r="L498" s="201"/>
      <c r="M498" s="202"/>
      <c r="N498" s="203"/>
      <c r="O498" s="203"/>
      <c r="P498" s="203"/>
      <c r="Q498" s="203"/>
      <c r="R498" s="203"/>
      <c r="S498" s="203"/>
      <c r="T498" s="204"/>
      <c r="AT498" s="205" t="s">
        <v>143</v>
      </c>
      <c r="AU498" s="205" t="s">
        <v>84</v>
      </c>
      <c r="AV498" s="11" t="s">
        <v>23</v>
      </c>
      <c r="AW498" s="11" t="s">
        <v>39</v>
      </c>
      <c r="AX498" s="11" t="s">
        <v>76</v>
      </c>
      <c r="AY498" s="205" t="s">
        <v>134</v>
      </c>
    </row>
    <row r="499" spans="2:65" s="12" customFormat="1">
      <c r="B499" s="206"/>
      <c r="C499" s="207"/>
      <c r="D499" s="196" t="s">
        <v>143</v>
      </c>
      <c r="E499" s="208" t="s">
        <v>32</v>
      </c>
      <c r="F499" s="209" t="s">
        <v>154</v>
      </c>
      <c r="G499" s="207"/>
      <c r="H499" s="210">
        <v>304.64999999999998</v>
      </c>
      <c r="I499" s="211"/>
      <c r="J499" s="207"/>
      <c r="K499" s="207"/>
      <c r="L499" s="212"/>
      <c r="M499" s="213"/>
      <c r="N499" s="214"/>
      <c r="O499" s="214"/>
      <c r="P499" s="214"/>
      <c r="Q499" s="214"/>
      <c r="R499" s="214"/>
      <c r="S499" s="214"/>
      <c r="T499" s="215"/>
      <c r="AT499" s="216" t="s">
        <v>143</v>
      </c>
      <c r="AU499" s="216" t="s">
        <v>84</v>
      </c>
      <c r="AV499" s="12" t="s">
        <v>84</v>
      </c>
      <c r="AW499" s="12" t="s">
        <v>39</v>
      </c>
      <c r="AX499" s="12" t="s">
        <v>76</v>
      </c>
      <c r="AY499" s="216" t="s">
        <v>134</v>
      </c>
    </row>
    <row r="500" spans="2:65" s="11" customFormat="1">
      <c r="B500" s="194"/>
      <c r="C500" s="195"/>
      <c r="D500" s="196" t="s">
        <v>143</v>
      </c>
      <c r="E500" s="197" t="s">
        <v>32</v>
      </c>
      <c r="F500" s="198" t="s">
        <v>155</v>
      </c>
      <c r="G500" s="195"/>
      <c r="H500" s="199" t="s">
        <v>32</v>
      </c>
      <c r="I500" s="200"/>
      <c r="J500" s="195"/>
      <c r="K500" s="195"/>
      <c r="L500" s="201"/>
      <c r="M500" s="202"/>
      <c r="N500" s="203"/>
      <c r="O500" s="203"/>
      <c r="P500" s="203"/>
      <c r="Q500" s="203"/>
      <c r="R500" s="203"/>
      <c r="S500" s="203"/>
      <c r="T500" s="204"/>
      <c r="AT500" s="205" t="s">
        <v>143</v>
      </c>
      <c r="AU500" s="205" t="s">
        <v>84</v>
      </c>
      <c r="AV500" s="11" t="s">
        <v>23</v>
      </c>
      <c r="AW500" s="11" t="s">
        <v>39</v>
      </c>
      <c r="AX500" s="11" t="s">
        <v>76</v>
      </c>
      <c r="AY500" s="205" t="s">
        <v>134</v>
      </c>
    </row>
    <row r="501" spans="2:65" s="12" customFormat="1">
      <c r="B501" s="206"/>
      <c r="C501" s="207"/>
      <c r="D501" s="196" t="s">
        <v>143</v>
      </c>
      <c r="E501" s="208" t="s">
        <v>32</v>
      </c>
      <c r="F501" s="209" t="s">
        <v>156</v>
      </c>
      <c r="G501" s="207"/>
      <c r="H501" s="210">
        <v>13.5</v>
      </c>
      <c r="I501" s="211"/>
      <c r="J501" s="207"/>
      <c r="K501" s="207"/>
      <c r="L501" s="212"/>
      <c r="M501" s="213"/>
      <c r="N501" s="214"/>
      <c r="O501" s="214"/>
      <c r="P501" s="214"/>
      <c r="Q501" s="214"/>
      <c r="R501" s="214"/>
      <c r="S501" s="214"/>
      <c r="T501" s="215"/>
      <c r="AT501" s="216" t="s">
        <v>143</v>
      </c>
      <c r="AU501" s="216" t="s">
        <v>84</v>
      </c>
      <c r="AV501" s="12" t="s">
        <v>84</v>
      </c>
      <c r="AW501" s="12" t="s">
        <v>39</v>
      </c>
      <c r="AX501" s="12" t="s">
        <v>76</v>
      </c>
      <c r="AY501" s="216" t="s">
        <v>134</v>
      </c>
    </row>
    <row r="502" spans="2:65" s="11" customFormat="1">
      <c r="B502" s="194"/>
      <c r="C502" s="195"/>
      <c r="D502" s="196" t="s">
        <v>143</v>
      </c>
      <c r="E502" s="197" t="s">
        <v>32</v>
      </c>
      <c r="F502" s="198" t="s">
        <v>157</v>
      </c>
      <c r="G502" s="195"/>
      <c r="H502" s="199" t="s">
        <v>32</v>
      </c>
      <c r="I502" s="200"/>
      <c r="J502" s="195"/>
      <c r="K502" s="195"/>
      <c r="L502" s="201"/>
      <c r="M502" s="202"/>
      <c r="N502" s="203"/>
      <c r="O502" s="203"/>
      <c r="P502" s="203"/>
      <c r="Q502" s="203"/>
      <c r="R502" s="203"/>
      <c r="S502" s="203"/>
      <c r="T502" s="204"/>
      <c r="AT502" s="205" t="s">
        <v>143</v>
      </c>
      <c r="AU502" s="205" t="s">
        <v>84</v>
      </c>
      <c r="AV502" s="11" t="s">
        <v>23</v>
      </c>
      <c r="AW502" s="11" t="s">
        <v>39</v>
      </c>
      <c r="AX502" s="11" t="s">
        <v>76</v>
      </c>
      <c r="AY502" s="205" t="s">
        <v>134</v>
      </c>
    </row>
    <row r="503" spans="2:65" s="12" customFormat="1">
      <c r="B503" s="206"/>
      <c r="C503" s="207"/>
      <c r="D503" s="196" t="s">
        <v>143</v>
      </c>
      <c r="E503" s="208" t="s">
        <v>32</v>
      </c>
      <c r="F503" s="209" t="s">
        <v>158</v>
      </c>
      <c r="G503" s="207"/>
      <c r="H503" s="210">
        <v>2.25</v>
      </c>
      <c r="I503" s="211"/>
      <c r="J503" s="207"/>
      <c r="K503" s="207"/>
      <c r="L503" s="212"/>
      <c r="M503" s="213"/>
      <c r="N503" s="214"/>
      <c r="O503" s="214"/>
      <c r="P503" s="214"/>
      <c r="Q503" s="214"/>
      <c r="R503" s="214"/>
      <c r="S503" s="214"/>
      <c r="T503" s="215"/>
      <c r="AT503" s="216" t="s">
        <v>143</v>
      </c>
      <c r="AU503" s="216" t="s">
        <v>84</v>
      </c>
      <c r="AV503" s="12" t="s">
        <v>84</v>
      </c>
      <c r="AW503" s="12" t="s">
        <v>39</v>
      </c>
      <c r="AX503" s="12" t="s">
        <v>76</v>
      </c>
      <c r="AY503" s="216" t="s">
        <v>134</v>
      </c>
    </row>
    <row r="504" spans="2:65" s="13" customFormat="1">
      <c r="B504" s="217"/>
      <c r="C504" s="218"/>
      <c r="D504" s="196" t="s">
        <v>143</v>
      </c>
      <c r="E504" s="253" t="s">
        <v>32</v>
      </c>
      <c r="F504" s="254" t="s">
        <v>150</v>
      </c>
      <c r="G504" s="218"/>
      <c r="H504" s="255">
        <v>320.39999999999998</v>
      </c>
      <c r="I504" s="223"/>
      <c r="J504" s="218"/>
      <c r="K504" s="218"/>
      <c r="L504" s="224"/>
      <c r="M504" s="225"/>
      <c r="N504" s="226"/>
      <c r="O504" s="226"/>
      <c r="P504" s="226"/>
      <c r="Q504" s="226"/>
      <c r="R504" s="226"/>
      <c r="S504" s="226"/>
      <c r="T504" s="227"/>
      <c r="AT504" s="228" t="s">
        <v>143</v>
      </c>
      <c r="AU504" s="228" t="s">
        <v>84</v>
      </c>
      <c r="AV504" s="13" t="s">
        <v>141</v>
      </c>
      <c r="AW504" s="13" t="s">
        <v>39</v>
      </c>
      <c r="AX504" s="13" t="s">
        <v>23</v>
      </c>
      <c r="AY504" s="228" t="s">
        <v>134</v>
      </c>
    </row>
    <row r="505" spans="2:65" s="10" customFormat="1" ht="29.85" customHeight="1">
      <c r="B505" s="165"/>
      <c r="C505" s="166"/>
      <c r="D505" s="179" t="s">
        <v>75</v>
      </c>
      <c r="E505" s="180" t="s">
        <v>195</v>
      </c>
      <c r="F505" s="180" t="s">
        <v>517</v>
      </c>
      <c r="G505" s="166"/>
      <c r="H505" s="166"/>
      <c r="I505" s="169"/>
      <c r="J505" s="181">
        <f>BK505</f>
        <v>0</v>
      </c>
      <c r="K505" s="166"/>
      <c r="L505" s="171"/>
      <c r="M505" s="172"/>
      <c r="N505" s="173"/>
      <c r="O505" s="173"/>
      <c r="P505" s="174">
        <f>SUM(P506:P595)</f>
        <v>0</v>
      </c>
      <c r="Q505" s="173"/>
      <c r="R505" s="174">
        <f>SUM(R506:R595)</f>
        <v>106.59506450999999</v>
      </c>
      <c r="S505" s="173"/>
      <c r="T505" s="175">
        <f>SUM(T506:T595)</f>
        <v>0</v>
      </c>
      <c r="AR505" s="176" t="s">
        <v>23</v>
      </c>
      <c r="AT505" s="177" t="s">
        <v>75</v>
      </c>
      <c r="AU505" s="177" t="s">
        <v>23</v>
      </c>
      <c r="AY505" s="176" t="s">
        <v>134</v>
      </c>
      <c r="BK505" s="178">
        <f>SUM(BK506:BK595)</f>
        <v>0</v>
      </c>
    </row>
    <row r="506" spans="2:65" s="1" customFormat="1" ht="28.9" customHeight="1">
      <c r="B506" s="35"/>
      <c r="C506" s="182" t="s">
        <v>518</v>
      </c>
      <c r="D506" s="182" t="s">
        <v>136</v>
      </c>
      <c r="E506" s="183" t="s">
        <v>519</v>
      </c>
      <c r="F506" s="184" t="s">
        <v>520</v>
      </c>
      <c r="G506" s="185" t="s">
        <v>198</v>
      </c>
      <c r="H506" s="186">
        <v>4</v>
      </c>
      <c r="I506" s="187"/>
      <c r="J506" s="188">
        <f>ROUND(I506*H506,2)</f>
        <v>0</v>
      </c>
      <c r="K506" s="184" t="s">
        <v>140</v>
      </c>
      <c r="L506" s="55"/>
      <c r="M506" s="189" t="s">
        <v>32</v>
      </c>
      <c r="N506" s="190" t="s">
        <v>47</v>
      </c>
      <c r="O506" s="36"/>
      <c r="P506" s="191">
        <f>O506*H506</f>
        <v>0</v>
      </c>
      <c r="Q506" s="191">
        <v>2.0799999999999998E-3</v>
      </c>
      <c r="R506" s="191">
        <f>Q506*H506</f>
        <v>8.3199999999999993E-3</v>
      </c>
      <c r="S506" s="191">
        <v>0</v>
      </c>
      <c r="T506" s="192">
        <f>S506*H506</f>
        <v>0</v>
      </c>
      <c r="AR506" s="18" t="s">
        <v>141</v>
      </c>
      <c r="AT506" s="18" t="s">
        <v>136</v>
      </c>
      <c r="AU506" s="18" t="s">
        <v>84</v>
      </c>
      <c r="AY506" s="18" t="s">
        <v>134</v>
      </c>
      <c r="BE506" s="193">
        <f>IF(N506="základní",J506,0)</f>
        <v>0</v>
      </c>
      <c r="BF506" s="193">
        <f>IF(N506="snížená",J506,0)</f>
        <v>0</v>
      </c>
      <c r="BG506" s="193">
        <f>IF(N506="zákl. přenesená",J506,0)</f>
        <v>0</v>
      </c>
      <c r="BH506" s="193">
        <f>IF(N506="sníž. přenesená",J506,0)</f>
        <v>0</v>
      </c>
      <c r="BI506" s="193">
        <f>IF(N506="nulová",J506,0)</f>
        <v>0</v>
      </c>
      <c r="BJ506" s="18" t="s">
        <v>23</v>
      </c>
      <c r="BK506" s="193">
        <f>ROUND(I506*H506,2)</f>
        <v>0</v>
      </c>
      <c r="BL506" s="18" t="s">
        <v>141</v>
      </c>
      <c r="BM506" s="18" t="s">
        <v>521</v>
      </c>
    </row>
    <row r="507" spans="2:65" s="11" customFormat="1">
      <c r="B507" s="194"/>
      <c r="C507" s="195"/>
      <c r="D507" s="196" t="s">
        <v>143</v>
      </c>
      <c r="E507" s="197" t="s">
        <v>32</v>
      </c>
      <c r="F507" s="198" t="s">
        <v>522</v>
      </c>
      <c r="G507" s="195"/>
      <c r="H507" s="199" t="s">
        <v>32</v>
      </c>
      <c r="I507" s="200"/>
      <c r="J507" s="195"/>
      <c r="K507" s="195"/>
      <c r="L507" s="201"/>
      <c r="M507" s="202"/>
      <c r="N507" s="203"/>
      <c r="O507" s="203"/>
      <c r="P507" s="203"/>
      <c r="Q507" s="203"/>
      <c r="R507" s="203"/>
      <c r="S507" s="203"/>
      <c r="T507" s="204"/>
      <c r="AT507" s="205" t="s">
        <v>143</v>
      </c>
      <c r="AU507" s="205" t="s">
        <v>84</v>
      </c>
      <c r="AV507" s="11" t="s">
        <v>23</v>
      </c>
      <c r="AW507" s="11" t="s">
        <v>39</v>
      </c>
      <c r="AX507" s="11" t="s">
        <v>76</v>
      </c>
      <c r="AY507" s="205" t="s">
        <v>134</v>
      </c>
    </row>
    <row r="508" spans="2:65" s="12" customFormat="1">
      <c r="B508" s="206"/>
      <c r="C508" s="207"/>
      <c r="D508" s="219" t="s">
        <v>143</v>
      </c>
      <c r="E508" s="229" t="s">
        <v>32</v>
      </c>
      <c r="F508" s="230" t="s">
        <v>141</v>
      </c>
      <c r="G508" s="207"/>
      <c r="H508" s="231">
        <v>4</v>
      </c>
      <c r="I508" s="211"/>
      <c r="J508" s="207"/>
      <c r="K508" s="207"/>
      <c r="L508" s="212"/>
      <c r="M508" s="213"/>
      <c r="N508" s="214"/>
      <c r="O508" s="214"/>
      <c r="P508" s="214"/>
      <c r="Q508" s="214"/>
      <c r="R508" s="214"/>
      <c r="S508" s="214"/>
      <c r="T508" s="215"/>
      <c r="AT508" s="216" t="s">
        <v>143</v>
      </c>
      <c r="AU508" s="216" t="s">
        <v>84</v>
      </c>
      <c r="AV508" s="12" t="s">
        <v>84</v>
      </c>
      <c r="AW508" s="12" t="s">
        <v>39</v>
      </c>
      <c r="AX508" s="12" t="s">
        <v>23</v>
      </c>
      <c r="AY508" s="216" t="s">
        <v>134</v>
      </c>
    </row>
    <row r="509" spans="2:65" s="1" customFormat="1" ht="28.9" customHeight="1">
      <c r="B509" s="35"/>
      <c r="C509" s="243" t="s">
        <v>523</v>
      </c>
      <c r="D509" s="243" t="s">
        <v>387</v>
      </c>
      <c r="E509" s="244" t="s">
        <v>524</v>
      </c>
      <c r="F509" s="245" t="s">
        <v>525</v>
      </c>
      <c r="G509" s="246" t="s">
        <v>458</v>
      </c>
      <c r="H509" s="247">
        <v>4</v>
      </c>
      <c r="I509" s="248"/>
      <c r="J509" s="249">
        <f>ROUND(I509*H509,2)</f>
        <v>0</v>
      </c>
      <c r="K509" s="245" t="s">
        <v>140</v>
      </c>
      <c r="L509" s="250"/>
      <c r="M509" s="251" t="s">
        <v>32</v>
      </c>
      <c r="N509" s="252" t="s">
        <v>47</v>
      </c>
      <c r="O509" s="36"/>
      <c r="P509" s="191">
        <f>O509*H509</f>
        <v>0</v>
      </c>
      <c r="Q509" s="191">
        <v>0.32</v>
      </c>
      <c r="R509" s="191">
        <f>Q509*H509</f>
        <v>1.28</v>
      </c>
      <c r="S509" s="191">
        <v>0</v>
      </c>
      <c r="T509" s="192">
        <f>S509*H509</f>
        <v>0</v>
      </c>
      <c r="AR509" s="18" t="s">
        <v>195</v>
      </c>
      <c r="AT509" s="18" t="s">
        <v>387</v>
      </c>
      <c r="AU509" s="18" t="s">
        <v>84</v>
      </c>
      <c r="AY509" s="18" t="s">
        <v>134</v>
      </c>
      <c r="BE509" s="193">
        <f>IF(N509="základní",J509,0)</f>
        <v>0</v>
      </c>
      <c r="BF509" s="193">
        <f>IF(N509="snížená",J509,0)</f>
        <v>0</v>
      </c>
      <c r="BG509" s="193">
        <f>IF(N509="zákl. přenesená",J509,0)</f>
        <v>0</v>
      </c>
      <c r="BH509" s="193">
        <f>IF(N509="sníž. přenesená",J509,0)</f>
        <v>0</v>
      </c>
      <c r="BI509" s="193">
        <f>IF(N509="nulová",J509,0)</f>
        <v>0</v>
      </c>
      <c r="BJ509" s="18" t="s">
        <v>23</v>
      </c>
      <c r="BK509" s="193">
        <f>ROUND(I509*H509,2)</f>
        <v>0</v>
      </c>
      <c r="BL509" s="18" t="s">
        <v>141</v>
      </c>
      <c r="BM509" s="18" t="s">
        <v>526</v>
      </c>
    </row>
    <row r="510" spans="2:65" s="12" customFormat="1">
      <c r="B510" s="206"/>
      <c r="C510" s="207"/>
      <c r="D510" s="219" t="s">
        <v>143</v>
      </c>
      <c r="E510" s="229" t="s">
        <v>32</v>
      </c>
      <c r="F510" s="230" t="s">
        <v>141</v>
      </c>
      <c r="G510" s="207"/>
      <c r="H510" s="231">
        <v>4</v>
      </c>
      <c r="I510" s="211"/>
      <c r="J510" s="207"/>
      <c r="K510" s="207"/>
      <c r="L510" s="212"/>
      <c r="M510" s="213"/>
      <c r="N510" s="214"/>
      <c r="O510" s="214"/>
      <c r="P510" s="214"/>
      <c r="Q510" s="214"/>
      <c r="R510" s="214"/>
      <c r="S510" s="214"/>
      <c r="T510" s="215"/>
      <c r="AT510" s="216" t="s">
        <v>143</v>
      </c>
      <c r="AU510" s="216" t="s">
        <v>84</v>
      </c>
      <c r="AV510" s="12" t="s">
        <v>84</v>
      </c>
      <c r="AW510" s="12" t="s">
        <v>39</v>
      </c>
      <c r="AX510" s="12" t="s">
        <v>23</v>
      </c>
      <c r="AY510" s="216" t="s">
        <v>134</v>
      </c>
    </row>
    <row r="511" spans="2:65" s="1" customFormat="1" ht="28.9" customHeight="1">
      <c r="B511" s="35"/>
      <c r="C511" s="182" t="s">
        <v>527</v>
      </c>
      <c r="D511" s="182" t="s">
        <v>136</v>
      </c>
      <c r="E511" s="183" t="s">
        <v>528</v>
      </c>
      <c r="F511" s="184" t="s">
        <v>529</v>
      </c>
      <c r="G511" s="185" t="s">
        <v>198</v>
      </c>
      <c r="H511" s="186">
        <v>4</v>
      </c>
      <c r="I511" s="187"/>
      <c r="J511" s="188">
        <f>ROUND(I511*H511,2)</f>
        <v>0</v>
      </c>
      <c r="K511" s="184" t="s">
        <v>140</v>
      </c>
      <c r="L511" s="55"/>
      <c r="M511" s="189" t="s">
        <v>32</v>
      </c>
      <c r="N511" s="190" t="s">
        <v>47</v>
      </c>
      <c r="O511" s="36"/>
      <c r="P511" s="191">
        <f>O511*H511</f>
        <v>0</v>
      </c>
      <c r="Q511" s="191">
        <v>2E-3</v>
      </c>
      <c r="R511" s="191">
        <f>Q511*H511</f>
        <v>8.0000000000000002E-3</v>
      </c>
      <c r="S511" s="191">
        <v>0</v>
      </c>
      <c r="T511" s="192">
        <f>S511*H511</f>
        <v>0</v>
      </c>
      <c r="AR511" s="18" t="s">
        <v>141</v>
      </c>
      <c r="AT511" s="18" t="s">
        <v>136</v>
      </c>
      <c r="AU511" s="18" t="s">
        <v>84</v>
      </c>
      <c r="AY511" s="18" t="s">
        <v>134</v>
      </c>
      <c r="BE511" s="193">
        <f>IF(N511="základní",J511,0)</f>
        <v>0</v>
      </c>
      <c r="BF511" s="193">
        <f>IF(N511="snížená",J511,0)</f>
        <v>0</v>
      </c>
      <c r="BG511" s="193">
        <f>IF(N511="zákl. přenesená",J511,0)</f>
        <v>0</v>
      </c>
      <c r="BH511" s="193">
        <f>IF(N511="sníž. přenesená",J511,0)</f>
        <v>0</v>
      </c>
      <c r="BI511" s="193">
        <f>IF(N511="nulová",J511,0)</f>
        <v>0</v>
      </c>
      <c r="BJ511" s="18" t="s">
        <v>23</v>
      </c>
      <c r="BK511" s="193">
        <f>ROUND(I511*H511,2)</f>
        <v>0</v>
      </c>
      <c r="BL511" s="18" t="s">
        <v>141</v>
      </c>
      <c r="BM511" s="18" t="s">
        <v>530</v>
      </c>
    </row>
    <row r="512" spans="2:65" s="11" customFormat="1">
      <c r="B512" s="194"/>
      <c r="C512" s="195"/>
      <c r="D512" s="196" t="s">
        <v>143</v>
      </c>
      <c r="E512" s="197" t="s">
        <v>32</v>
      </c>
      <c r="F512" s="198" t="s">
        <v>531</v>
      </c>
      <c r="G512" s="195"/>
      <c r="H512" s="199" t="s">
        <v>32</v>
      </c>
      <c r="I512" s="200"/>
      <c r="J512" s="195"/>
      <c r="K512" s="195"/>
      <c r="L512" s="201"/>
      <c r="M512" s="202"/>
      <c r="N512" s="203"/>
      <c r="O512" s="203"/>
      <c r="P512" s="203"/>
      <c r="Q512" s="203"/>
      <c r="R512" s="203"/>
      <c r="S512" s="203"/>
      <c r="T512" s="204"/>
      <c r="AT512" s="205" t="s">
        <v>143</v>
      </c>
      <c r="AU512" s="205" t="s">
        <v>84</v>
      </c>
      <c r="AV512" s="11" t="s">
        <v>23</v>
      </c>
      <c r="AW512" s="11" t="s">
        <v>39</v>
      </c>
      <c r="AX512" s="11" t="s">
        <v>76</v>
      </c>
      <c r="AY512" s="205" t="s">
        <v>134</v>
      </c>
    </row>
    <row r="513" spans="2:65" s="12" customFormat="1">
      <c r="B513" s="206"/>
      <c r="C513" s="207"/>
      <c r="D513" s="219" t="s">
        <v>143</v>
      </c>
      <c r="E513" s="229" t="s">
        <v>32</v>
      </c>
      <c r="F513" s="230" t="s">
        <v>532</v>
      </c>
      <c r="G513" s="207"/>
      <c r="H513" s="231">
        <v>4</v>
      </c>
      <c r="I513" s="211"/>
      <c r="J513" s="207"/>
      <c r="K513" s="207"/>
      <c r="L513" s="212"/>
      <c r="M513" s="213"/>
      <c r="N513" s="214"/>
      <c r="O513" s="214"/>
      <c r="P513" s="214"/>
      <c r="Q513" s="214"/>
      <c r="R513" s="214"/>
      <c r="S513" s="214"/>
      <c r="T513" s="215"/>
      <c r="AT513" s="216" t="s">
        <v>143</v>
      </c>
      <c r="AU513" s="216" t="s">
        <v>84</v>
      </c>
      <c r="AV513" s="12" t="s">
        <v>84</v>
      </c>
      <c r="AW513" s="12" t="s">
        <v>39</v>
      </c>
      <c r="AX513" s="12" t="s">
        <v>23</v>
      </c>
      <c r="AY513" s="216" t="s">
        <v>134</v>
      </c>
    </row>
    <row r="514" spans="2:65" s="1" customFormat="1" ht="20.45" customHeight="1">
      <c r="B514" s="35"/>
      <c r="C514" s="243" t="s">
        <v>533</v>
      </c>
      <c r="D514" s="243" t="s">
        <v>387</v>
      </c>
      <c r="E514" s="244" t="s">
        <v>534</v>
      </c>
      <c r="F514" s="245" t="s">
        <v>535</v>
      </c>
      <c r="G514" s="246" t="s">
        <v>198</v>
      </c>
      <c r="H514" s="247">
        <v>4</v>
      </c>
      <c r="I514" s="248"/>
      <c r="J514" s="249">
        <f>ROUND(I514*H514,2)</f>
        <v>0</v>
      </c>
      <c r="K514" s="245" t="s">
        <v>140</v>
      </c>
      <c r="L514" s="250"/>
      <c r="M514" s="251" t="s">
        <v>32</v>
      </c>
      <c r="N514" s="252" t="s">
        <v>47</v>
      </c>
      <c r="O514" s="36"/>
      <c r="P514" s="191">
        <f>O514*H514</f>
        <v>0</v>
      </c>
      <c r="Q514" s="191">
        <v>0.12776999999999999</v>
      </c>
      <c r="R514" s="191">
        <f>Q514*H514</f>
        <v>0.51107999999999998</v>
      </c>
      <c r="S514" s="191">
        <v>0</v>
      </c>
      <c r="T514" s="192">
        <f>S514*H514</f>
        <v>0</v>
      </c>
      <c r="AR514" s="18" t="s">
        <v>195</v>
      </c>
      <c r="AT514" s="18" t="s">
        <v>387</v>
      </c>
      <c r="AU514" s="18" t="s">
        <v>84</v>
      </c>
      <c r="AY514" s="18" t="s">
        <v>134</v>
      </c>
      <c r="BE514" s="193">
        <f>IF(N514="základní",J514,0)</f>
        <v>0</v>
      </c>
      <c r="BF514" s="193">
        <f>IF(N514="snížená",J514,0)</f>
        <v>0</v>
      </c>
      <c r="BG514" s="193">
        <f>IF(N514="zákl. přenesená",J514,0)</f>
        <v>0</v>
      </c>
      <c r="BH514" s="193">
        <f>IF(N514="sníž. přenesená",J514,0)</f>
        <v>0</v>
      </c>
      <c r="BI514" s="193">
        <f>IF(N514="nulová",J514,0)</f>
        <v>0</v>
      </c>
      <c r="BJ514" s="18" t="s">
        <v>23</v>
      </c>
      <c r="BK514" s="193">
        <f>ROUND(I514*H514,2)</f>
        <v>0</v>
      </c>
      <c r="BL514" s="18" t="s">
        <v>141</v>
      </c>
      <c r="BM514" s="18" t="s">
        <v>536</v>
      </c>
    </row>
    <row r="515" spans="2:65" s="12" customFormat="1">
      <c r="B515" s="206"/>
      <c r="C515" s="207"/>
      <c r="D515" s="219" t="s">
        <v>143</v>
      </c>
      <c r="E515" s="229" t="s">
        <v>32</v>
      </c>
      <c r="F515" s="230" t="s">
        <v>141</v>
      </c>
      <c r="G515" s="207"/>
      <c r="H515" s="231">
        <v>4</v>
      </c>
      <c r="I515" s="211"/>
      <c r="J515" s="207"/>
      <c r="K515" s="207"/>
      <c r="L515" s="212"/>
      <c r="M515" s="213"/>
      <c r="N515" s="214"/>
      <c r="O515" s="214"/>
      <c r="P515" s="214"/>
      <c r="Q515" s="214"/>
      <c r="R515" s="214"/>
      <c r="S515" s="214"/>
      <c r="T515" s="215"/>
      <c r="AT515" s="216" t="s">
        <v>143</v>
      </c>
      <c r="AU515" s="216" t="s">
        <v>84</v>
      </c>
      <c r="AV515" s="12" t="s">
        <v>84</v>
      </c>
      <c r="AW515" s="12" t="s">
        <v>39</v>
      </c>
      <c r="AX515" s="12" t="s">
        <v>23</v>
      </c>
      <c r="AY515" s="216" t="s">
        <v>134</v>
      </c>
    </row>
    <row r="516" spans="2:65" s="1" customFormat="1" ht="28.9" customHeight="1">
      <c r="B516" s="35"/>
      <c r="C516" s="182" t="s">
        <v>537</v>
      </c>
      <c r="D516" s="182" t="s">
        <v>136</v>
      </c>
      <c r="E516" s="183" t="s">
        <v>538</v>
      </c>
      <c r="F516" s="184" t="s">
        <v>539</v>
      </c>
      <c r="G516" s="185" t="s">
        <v>198</v>
      </c>
      <c r="H516" s="186">
        <v>67.7</v>
      </c>
      <c r="I516" s="187"/>
      <c r="J516" s="188">
        <f>ROUND(I516*H516,2)</f>
        <v>0</v>
      </c>
      <c r="K516" s="184" t="s">
        <v>140</v>
      </c>
      <c r="L516" s="55"/>
      <c r="M516" s="189" t="s">
        <v>32</v>
      </c>
      <c r="N516" s="190" t="s">
        <v>47</v>
      </c>
      <c r="O516" s="36"/>
      <c r="P516" s="191">
        <f>O516*H516</f>
        <v>0</v>
      </c>
      <c r="Q516" s="191">
        <v>0</v>
      </c>
      <c r="R516" s="191">
        <f>Q516*H516</f>
        <v>0</v>
      </c>
      <c r="S516" s="191">
        <v>0</v>
      </c>
      <c r="T516" s="192">
        <f>S516*H516</f>
        <v>0</v>
      </c>
      <c r="AR516" s="18" t="s">
        <v>141</v>
      </c>
      <c r="AT516" s="18" t="s">
        <v>136</v>
      </c>
      <c r="AU516" s="18" t="s">
        <v>84</v>
      </c>
      <c r="AY516" s="18" t="s">
        <v>134</v>
      </c>
      <c r="BE516" s="193">
        <f>IF(N516="základní",J516,0)</f>
        <v>0</v>
      </c>
      <c r="BF516" s="193">
        <f>IF(N516="snížená",J516,0)</f>
        <v>0</v>
      </c>
      <c r="BG516" s="193">
        <f>IF(N516="zákl. přenesená",J516,0)</f>
        <v>0</v>
      </c>
      <c r="BH516" s="193">
        <f>IF(N516="sníž. přenesená",J516,0)</f>
        <v>0</v>
      </c>
      <c r="BI516" s="193">
        <f>IF(N516="nulová",J516,0)</f>
        <v>0</v>
      </c>
      <c r="BJ516" s="18" t="s">
        <v>23</v>
      </c>
      <c r="BK516" s="193">
        <f>ROUND(I516*H516,2)</f>
        <v>0</v>
      </c>
      <c r="BL516" s="18" t="s">
        <v>141</v>
      </c>
      <c r="BM516" s="18" t="s">
        <v>540</v>
      </c>
    </row>
    <row r="517" spans="2:65" s="11" customFormat="1">
      <c r="B517" s="194"/>
      <c r="C517" s="195"/>
      <c r="D517" s="196" t="s">
        <v>143</v>
      </c>
      <c r="E517" s="197" t="s">
        <v>32</v>
      </c>
      <c r="F517" s="198" t="s">
        <v>541</v>
      </c>
      <c r="G517" s="195"/>
      <c r="H517" s="199" t="s">
        <v>32</v>
      </c>
      <c r="I517" s="200"/>
      <c r="J517" s="195"/>
      <c r="K517" s="195"/>
      <c r="L517" s="201"/>
      <c r="M517" s="202"/>
      <c r="N517" s="203"/>
      <c r="O517" s="203"/>
      <c r="P517" s="203"/>
      <c r="Q517" s="203"/>
      <c r="R517" s="203"/>
      <c r="S517" s="203"/>
      <c r="T517" s="204"/>
      <c r="AT517" s="205" t="s">
        <v>143</v>
      </c>
      <c r="AU517" s="205" t="s">
        <v>84</v>
      </c>
      <c r="AV517" s="11" t="s">
        <v>23</v>
      </c>
      <c r="AW517" s="11" t="s">
        <v>39</v>
      </c>
      <c r="AX517" s="11" t="s">
        <v>76</v>
      </c>
      <c r="AY517" s="205" t="s">
        <v>134</v>
      </c>
    </row>
    <row r="518" spans="2:65" s="12" customFormat="1">
      <c r="B518" s="206"/>
      <c r="C518" s="207"/>
      <c r="D518" s="196" t="s">
        <v>143</v>
      </c>
      <c r="E518" s="208" t="s">
        <v>32</v>
      </c>
      <c r="F518" s="209" t="s">
        <v>542</v>
      </c>
      <c r="G518" s="207"/>
      <c r="H518" s="210">
        <v>63.7</v>
      </c>
      <c r="I518" s="211"/>
      <c r="J518" s="207"/>
      <c r="K518" s="207"/>
      <c r="L518" s="212"/>
      <c r="M518" s="213"/>
      <c r="N518" s="214"/>
      <c r="O518" s="214"/>
      <c r="P518" s="214"/>
      <c r="Q518" s="214"/>
      <c r="R518" s="214"/>
      <c r="S518" s="214"/>
      <c r="T518" s="215"/>
      <c r="AT518" s="216" t="s">
        <v>143</v>
      </c>
      <c r="AU518" s="216" t="s">
        <v>84</v>
      </c>
      <c r="AV518" s="12" t="s">
        <v>84</v>
      </c>
      <c r="AW518" s="12" t="s">
        <v>39</v>
      </c>
      <c r="AX518" s="12" t="s">
        <v>76</v>
      </c>
      <c r="AY518" s="216" t="s">
        <v>134</v>
      </c>
    </row>
    <row r="519" spans="2:65" s="11" customFormat="1">
      <c r="B519" s="194"/>
      <c r="C519" s="195"/>
      <c r="D519" s="196" t="s">
        <v>143</v>
      </c>
      <c r="E519" s="197" t="s">
        <v>32</v>
      </c>
      <c r="F519" s="198" t="s">
        <v>543</v>
      </c>
      <c r="G519" s="195"/>
      <c r="H519" s="199" t="s">
        <v>32</v>
      </c>
      <c r="I519" s="200"/>
      <c r="J519" s="195"/>
      <c r="K519" s="195"/>
      <c r="L519" s="201"/>
      <c r="M519" s="202"/>
      <c r="N519" s="203"/>
      <c r="O519" s="203"/>
      <c r="P519" s="203"/>
      <c r="Q519" s="203"/>
      <c r="R519" s="203"/>
      <c r="S519" s="203"/>
      <c r="T519" s="204"/>
      <c r="AT519" s="205" t="s">
        <v>143</v>
      </c>
      <c r="AU519" s="205" t="s">
        <v>84</v>
      </c>
      <c r="AV519" s="11" t="s">
        <v>23</v>
      </c>
      <c r="AW519" s="11" t="s">
        <v>39</v>
      </c>
      <c r="AX519" s="11" t="s">
        <v>76</v>
      </c>
      <c r="AY519" s="205" t="s">
        <v>134</v>
      </c>
    </row>
    <row r="520" spans="2:65" s="12" customFormat="1">
      <c r="B520" s="206"/>
      <c r="C520" s="207"/>
      <c r="D520" s="196" t="s">
        <v>143</v>
      </c>
      <c r="E520" s="208" t="s">
        <v>32</v>
      </c>
      <c r="F520" s="209" t="s">
        <v>532</v>
      </c>
      <c r="G520" s="207"/>
      <c r="H520" s="210">
        <v>4</v>
      </c>
      <c r="I520" s="211"/>
      <c r="J520" s="207"/>
      <c r="K520" s="207"/>
      <c r="L520" s="212"/>
      <c r="M520" s="213"/>
      <c r="N520" s="214"/>
      <c r="O520" s="214"/>
      <c r="P520" s="214"/>
      <c r="Q520" s="214"/>
      <c r="R520" s="214"/>
      <c r="S520" s="214"/>
      <c r="T520" s="215"/>
      <c r="AT520" s="216" t="s">
        <v>143</v>
      </c>
      <c r="AU520" s="216" t="s">
        <v>84</v>
      </c>
      <c r="AV520" s="12" t="s">
        <v>84</v>
      </c>
      <c r="AW520" s="12" t="s">
        <v>39</v>
      </c>
      <c r="AX520" s="12" t="s">
        <v>76</v>
      </c>
      <c r="AY520" s="216" t="s">
        <v>134</v>
      </c>
    </row>
    <row r="521" spans="2:65" s="13" customFormat="1">
      <c r="B521" s="217"/>
      <c r="C521" s="218"/>
      <c r="D521" s="219" t="s">
        <v>143</v>
      </c>
      <c r="E521" s="220" t="s">
        <v>32</v>
      </c>
      <c r="F521" s="221" t="s">
        <v>150</v>
      </c>
      <c r="G521" s="218"/>
      <c r="H521" s="222">
        <v>67.7</v>
      </c>
      <c r="I521" s="223"/>
      <c r="J521" s="218"/>
      <c r="K521" s="218"/>
      <c r="L521" s="224"/>
      <c r="M521" s="225"/>
      <c r="N521" s="226"/>
      <c r="O521" s="226"/>
      <c r="P521" s="226"/>
      <c r="Q521" s="226"/>
      <c r="R521" s="226"/>
      <c r="S521" s="226"/>
      <c r="T521" s="227"/>
      <c r="AT521" s="228" t="s">
        <v>143</v>
      </c>
      <c r="AU521" s="228" t="s">
        <v>84</v>
      </c>
      <c r="AV521" s="13" t="s">
        <v>141</v>
      </c>
      <c r="AW521" s="13" t="s">
        <v>39</v>
      </c>
      <c r="AX521" s="13" t="s">
        <v>23</v>
      </c>
      <c r="AY521" s="228" t="s">
        <v>134</v>
      </c>
    </row>
    <row r="522" spans="2:65" s="1" customFormat="1" ht="20.45" customHeight="1">
      <c r="B522" s="35"/>
      <c r="C522" s="243" t="s">
        <v>544</v>
      </c>
      <c r="D522" s="243" t="s">
        <v>387</v>
      </c>
      <c r="E522" s="244" t="s">
        <v>545</v>
      </c>
      <c r="F522" s="245" t="s">
        <v>546</v>
      </c>
      <c r="G522" s="246" t="s">
        <v>198</v>
      </c>
      <c r="H522" s="247">
        <v>68.376999999999995</v>
      </c>
      <c r="I522" s="248"/>
      <c r="J522" s="249">
        <f>ROUND(I522*H522,2)</f>
        <v>0</v>
      </c>
      <c r="K522" s="245" t="s">
        <v>140</v>
      </c>
      <c r="L522" s="250"/>
      <c r="M522" s="251" t="s">
        <v>32</v>
      </c>
      <c r="N522" s="252" t="s">
        <v>47</v>
      </c>
      <c r="O522" s="36"/>
      <c r="P522" s="191">
        <f>O522*H522</f>
        <v>0</v>
      </c>
      <c r="Q522" s="191">
        <v>4.8000000000000001E-4</v>
      </c>
      <c r="R522" s="191">
        <f>Q522*H522</f>
        <v>3.2820959999999996E-2</v>
      </c>
      <c r="S522" s="191">
        <v>0</v>
      </c>
      <c r="T522" s="192">
        <f>S522*H522</f>
        <v>0</v>
      </c>
      <c r="AR522" s="18" t="s">
        <v>195</v>
      </c>
      <c r="AT522" s="18" t="s">
        <v>387</v>
      </c>
      <c r="AU522" s="18" t="s">
        <v>84</v>
      </c>
      <c r="AY522" s="18" t="s">
        <v>134</v>
      </c>
      <c r="BE522" s="193">
        <f>IF(N522="základní",J522,0)</f>
        <v>0</v>
      </c>
      <c r="BF522" s="193">
        <f>IF(N522="snížená",J522,0)</f>
        <v>0</v>
      </c>
      <c r="BG522" s="193">
        <f>IF(N522="zákl. přenesená",J522,0)</f>
        <v>0</v>
      </c>
      <c r="BH522" s="193">
        <f>IF(N522="sníž. přenesená",J522,0)</f>
        <v>0</v>
      </c>
      <c r="BI522" s="193">
        <f>IF(N522="nulová",J522,0)</f>
        <v>0</v>
      </c>
      <c r="BJ522" s="18" t="s">
        <v>23</v>
      </c>
      <c r="BK522" s="193">
        <f>ROUND(I522*H522,2)</f>
        <v>0</v>
      </c>
      <c r="BL522" s="18" t="s">
        <v>141</v>
      </c>
      <c r="BM522" s="18" t="s">
        <v>547</v>
      </c>
    </row>
    <row r="523" spans="2:65" s="12" customFormat="1">
      <c r="B523" s="206"/>
      <c r="C523" s="207"/>
      <c r="D523" s="196" t="s">
        <v>143</v>
      </c>
      <c r="E523" s="208" t="s">
        <v>32</v>
      </c>
      <c r="F523" s="209" t="s">
        <v>548</v>
      </c>
      <c r="G523" s="207"/>
      <c r="H523" s="210">
        <v>64.337000000000003</v>
      </c>
      <c r="I523" s="211"/>
      <c r="J523" s="207"/>
      <c r="K523" s="207"/>
      <c r="L523" s="212"/>
      <c r="M523" s="213"/>
      <c r="N523" s="214"/>
      <c r="O523" s="214"/>
      <c r="P523" s="214"/>
      <c r="Q523" s="214"/>
      <c r="R523" s="214"/>
      <c r="S523" s="214"/>
      <c r="T523" s="215"/>
      <c r="AT523" s="216" t="s">
        <v>143</v>
      </c>
      <c r="AU523" s="216" t="s">
        <v>84</v>
      </c>
      <c r="AV523" s="12" t="s">
        <v>84</v>
      </c>
      <c r="AW523" s="12" t="s">
        <v>39</v>
      </c>
      <c r="AX523" s="12" t="s">
        <v>76</v>
      </c>
      <c r="AY523" s="216" t="s">
        <v>134</v>
      </c>
    </row>
    <row r="524" spans="2:65" s="12" customFormat="1">
      <c r="B524" s="206"/>
      <c r="C524" s="207"/>
      <c r="D524" s="196" t="s">
        <v>143</v>
      </c>
      <c r="E524" s="208" t="s">
        <v>32</v>
      </c>
      <c r="F524" s="209" t="s">
        <v>549</v>
      </c>
      <c r="G524" s="207"/>
      <c r="H524" s="210">
        <v>4.04</v>
      </c>
      <c r="I524" s="211"/>
      <c r="J524" s="207"/>
      <c r="K524" s="207"/>
      <c r="L524" s="212"/>
      <c r="M524" s="213"/>
      <c r="N524" s="214"/>
      <c r="O524" s="214"/>
      <c r="P524" s="214"/>
      <c r="Q524" s="214"/>
      <c r="R524" s="214"/>
      <c r="S524" s="214"/>
      <c r="T524" s="215"/>
      <c r="AT524" s="216" t="s">
        <v>143</v>
      </c>
      <c r="AU524" s="216" t="s">
        <v>84</v>
      </c>
      <c r="AV524" s="12" t="s">
        <v>84</v>
      </c>
      <c r="AW524" s="12" t="s">
        <v>39</v>
      </c>
      <c r="AX524" s="12" t="s">
        <v>76</v>
      </c>
      <c r="AY524" s="216" t="s">
        <v>134</v>
      </c>
    </row>
    <row r="525" spans="2:65" s="13" customFormat="1">
      <c r="B525" s="217"/>
      <c r="C525" s="218"/>
      <c r="D525" s="219" t="s">
        <v>143</v>
      </c>
      <c r="E525" s="220" t="s">
        <v>32</v>
      </c>
      <c r="F525" s="221" t="s">
        <v>150</v>
      </c>
      <c r="G525" s="218"/>
      <c r="H525" s="222">
        <v>68.376999999999995</v>
      </c>
      <c r="I525" s="223"/>
      <c r="J525" s="218"/>
      <c r="K525" s="218"/>
      <c r="L525" s="224"/>
      <c r="M525" s="225"/>
      <c r="N525" s="226"/>
      <c r="O525" s="226"/>
      <c r="P525" s="226"/>
      <c r="Q525" s="226"/>
      <c r="R525" s="226"/>
      <c r="S525" s="226"/>
      <c r="T525" s="227"/>
      <c r="AT525" s="228" t="s">
        <v>143</v>
      </c>
      <c r="AU525" s="228" t="s">
        <v>84</v>
      </c>
      <c r="AV525" s="13" t="s">
        <v>141</v>
      </c>
      <c r="AW525" s="13" t="s">
        <v>39</v>
      </c>
      <c r="AX525" s="13" t="s">
        <v>23</v>
      </c>
      <c r="AY525" s="228" t="s">
        <v>134</v>
      </c>
    </row>
    <row r="526" spans="2:65" s="1" customFormat="1" ht="28.9" customHeight="1">
      <c r="B526" s="35"/>
      <c r="C526" s="182" t="s">
        <v>550</v>
      </c>
      <c r="D526" s="182" t="s">
        <v>136</v>
      </c>
      <c r="E526" s="183" t="s">
        <v>551</v>
      </c>
      <c r="F526" s="184" t="s">
        <v>552</v>
      </c>
      <c r="G526" s="185" t="s">
        <v>198</v>
      </c>
      <c r="H526" s="186">
        <v>77</v>
      </c>
      <c r="I526" s="187"/>
      <c r="J526" s="188">
        <f>ROUND(I526*H526,2)</f>
        <v>0</v>
      </c>
      <c r="K526" s="184" t="s">
        <v>32</v>
      </c>
      <c r="L526" s="55"/>
      <c r="M526" s="189" t="s">
        <v>32</v>
      </c>
      <c r="N526" s="190" t="s">
        <v>47</v>
      </c>
      <c r="O526" s="36"/>
      <c r="P526" s="191">
        <f>O526*H526</f>
        <v>0</v>
      </c>
      <c r="Q526" s="191">
        <v>0</v>
      </c>
      <c r="R526" s="191">
        <f>Q526*H526</f>
        <v>0</v>
      </c>
      <c r="S526" s="191">
        <v>0</v>
      </c>
      <c r="T526" s="192">
        <f>S526*H526</f>
        <v>0</v>
      </c>
      <c r="AR526" s="18" t="s">
        <v>141</v>
      </c>
      <c r="AT526" s="18" t="s">
        <v>136</v>
      </c>
      <c r="AU526" s="18" t="s">
        <v>84</v>
      </c>
      <c r="AY526" s="18" t="s">
        <v>134</v>
      </c>
      <c r="BE526" s="193">
        <f>IF(N526="základní",J526,0)</f>
        <v>0</v>
      </c>
      <c r="BF526" s="193">
        <f>IF(N526="snížená",J526,0)</f>
        <v>0</v>
      </c>
      <c r="BG526" s="193">
        <f>IF(N526="zákl. přenesená",J526,0)</f>
        <v>0</v>
      </c>
      <c r="BH526" s="193">
        <f>IF(N526="sníž. přenesená",J526,0)</f>
        <v>0</v>
      </c>
      <c r="BI526" s="193">
        <f>IF(N526="nulová",J526,0)</f>
        <v>0</v>
      </c>
      <c r="BJ526" s="18" t="s">
        <v>23</v>
      </c>
      <c r="BK526" s="193">
        <f>ROUND(I526*H526,2)</f>
        <v>0</v>
      </c>
      <c r="BL526" s="18" t="s">
        <v>141</v>
      </c>
      <c r="BM526" s="18" t="s">
        <v>553</v>
      </c>
    </row>
    <row r="527" spans="2:65" s="11" customFormat="1">
      <c r="B527" s="194"/>
      <c r="C527" s="195"/>
      <c r="D527" s="196" t="s">
        <v>143</v>
      </c>
      <c r="E527" s="197" t="s">
        <v>32</v>
      </c>
      <c r="F527" s="198" t="s">
        <v>554</v>
      </c>
      <c r="G527" s="195"/>
      <c r="H527" s="199" t="s">
        <v>32</v>
      </c>
      <c r="I527" s="200"/>
      <c r="J527" s="195"/>
      <c r="K527" s="195"/>
      <c r="L527" s="201"/>
      <c r="M527" s="202"/>
      <c r="N527" s="203"/>
      <c r="O527" s="203"/>
      <c r="P527" s="203"/>
      <c r="Q527" s="203"/>
      <c r="R527" s="203"/>
      <c r="S527" s="203"/>
      <c r="T527" s="204"/>
      <c r="AT527" s="205" t="s">
        <v>143</v>
      </c>
      <c r="AU527" s="205" t="s">
        <v>84</v>
      </c>
      <c r="AV527" s="11" t="s">
        <v>23</v>
      </c>
      <c r="AW527" s="11" t="s">
        <v>39</v>
      </c>
      <c r="AX527" s="11" t="s">
        <v>76</v>
      </c>
      <c r="AY527" s="205" t="s">
        <v>134</v>
      </c>
    </row>
    <row r="528" spans="2:65" s="12" customFormat="1">
      <c r="B528" s="206"/>
      <c r="C528" s="207"/>
      <c r="D528" s="196" t="s">
        <v>143</v>
      </c>
      <c r="E528" s="208" t="s">
        <v>32</v>
      </c>
      <c r="F528" s="209" t="s">
        <v>555</v>
      </c>
      <c r="G528" s="207"/>
      <c r="H528" s="210">
        <v>77</v>
      </c>
      <c r="I528" s="211"/>
      <c r="J528" s="207"/>
      <c r="K528" s="207"/>
      <c r="L528" s="212"/>
      <c r="M528" s="213"/>
      <c r="N528" s="214"/>
      <c r="O528" s="214"/>
      <c r="P528" s="214"/>
      <c r="Q528" s="214"/>
      <c r="R528" s="214"/>
      <c r="S528" s="214"/>
      <c r="T528" s="215"/>
      <c r="AT528" s="216" t="s">
        <v>143</v>
      </c>
      <c r="AU528" s="216" t="s">
        <v>84</v>
      </c>
      <c r="AV528" s="12" t="s">
        <v>84</v>
      </c>
      <c r="AW528" s="12" t="s">
        <v>39</v>
      </c>
      <c r="AX528" s="12" t="s">
        <v>76</v>
      </c>
      <c r="AY528" s="216" t="s">
        <v>134</v>
      </c>
    </row>
    <row r="529" spans="2:65" s="13" customFormat="1">
      <c r="B529" s="217"/>
      <c r="C529" s="218"/>
      <c r="D529" s="219" t="s">
        <v>143</v>
      </c>
      <c r="E529" s="220" t="s">
        <v>32</v>
      </c>
      <c r="F529" s="221" t="s">
        <v>150</v>
      </c>
      <c r="G529" s="218"/>
      <c r="H529" s="222">
        <v>77</v>
      </c>
      <c r="I529" s="223"/>
      <c r="J529" s="218"/>
      <c r="K529" s="218"/>
      <c r="L529" s="224"/>
      <c r="M529" s="225"/>
      <c r="N529" s="226"/>
      <c r="O529" s="226"/>
      <c r="P529" s="226"/>
      <c r="Q529" s="226"/>
      <c r="R529" s="226"/>
      <c r="S529" s="226"/>
      <c r="T529" s="227"/>
      <c r="AT529" s="228" t="s">
        <v>143</v>
      </c>
      <c r="AU529" s="228" t="s">
        <v>84</v>
      </c>
      <c r="AV529" s="13" t="s">
        <v>141</v>
      </c>
      <c r="AW529" s="13" t="s">
        <v>39</v>
      </c>
      <c r="AX529" s="13" t="s">
        <v>23</v>
      </c>
      <c r="AY529" s="228" t="s">
        <v>134</v>
      </c>
    </row>
    <row r="530" spans="2:65" s="1" customFormat="1" ht="20.45" customHeight="1">
      <c r="B530" s="35"/>
      <c r="C530" s="243" t="s">
        <v>556</v>
      </c>
      <c r="D530" s="243" t="s">
        <v>387</v>
      </c>
      <c r="E530" s="244" t="s">
        <v>557</v>
      </c>
      <c r="F530" s="245" t="s">
        <v>558</v>
      </c>
      <c r="G530" s="246" t="s">
        <v>458</v>
      </c>
      <c r="H530" s="247">
        <v>15.225</v>
      </c>
      <c r="I530" s="248"/>
      <c r="J530" s="249">
        <f>ROUND(I530*H530,2)</f>
        <v>0</v>
      </c>
      <c r="K530" s="245" t="s">
        <v>140</v>
      </c>
      <c r="L530" s="250"/>
      <c r="M530" s="251" t="s">
        <v>32</v>
      </c>
      <c r="N530" s="252" t="s">
        <v>47</v>
      </c>
      <c r="O530" s="36"/>
      <c r="P530" s="191">
        <f>O530*H530</f>
        <v>0</v>
      </c>
      <c r="Q530" s="191">
        <v>6.2990000000000004E-2</v>
      </c>
      <c r="R530" s="191">
        <f>Q530*H530</f>
        <v>0.95902275000000003</v>
      </c>
      <c r="S530" s="191">
        <v>0</v>
      </c>
      <c r="T530" s="192">
        <f>S530*H530</f>
        <v>0</v>
      </c>
      <c r="AR530" s="18" t="s">
        <v>195</v>
      </c>
      <c r="AT530" s="18" t="s">
        <v>387</v>
      </c>
      <c r="AU530" s="18" t="s">
        <v>84</v>
      </c>
      <c r="AY530" s="18" t="s">
        <v>134</v>
      </c>
      <c r="BE530" s="193">
        <f>IF(N530="základní",J530,0)</f>
        <v>0</v>
      </c>
      <c r="BF530" s="193">
        <f>IF(N530="snížená",J530,0)</f>
        <v>0</v>
      </c>
      <c r="BG530" s="193">
        <f>IF(N530="zákl. přenesená",J530,0)</f>
        <v>0</v>
      </c>
      <c r="BH530" s="193">
        <f>IF(N530="sníž. přenesená",J530,0)</f>
        <v>0</v>
      </c>
      <c r="BI530" s="193">
        <f>IF(N530="nulová",J530,0)</f>
        <v>0</v>
      </c>
      <c r="BJ530" s="18" t="s">
        <v>23</v>
      </c>
      <c r="BK530" s="193">
        <f>ROUND(I530*H530,2)</f>
        <v>0</v>
      </c>
      <c r="BL530" s="18" t="s">
        <v>141</v>
      </c>
      <c r="BM530" s="18" t="s">
        <v>559</v>
      </c>
    </row>
    <row r="531" spans="2:65" s="11" customFormat="1">
      <c r="B531" s="194"/>
      <c r="C531" s="195"/>
      <c r="D531" s="196" t="s">
        <v>143</v>
      </c>
      <c r="E531" s="197" t="s">
        <v>32</v>
      </c>
      <c r="F531" s="198" t="s">
        <v>247</v>
      </c>
      <c r="G531" s="195"/>
      <c r="H531" s="199" t="s">
        <v>32</v>
      </c>
      <c r="I531" s="200"/>
      <c r="J531" s="195"/>
      <c r="K531" s="195"/>
      <c r="L531" s="201"/>
      <c r="M531" s="202"/>
      <c r="N531" s="203"/>
      <c r="O531" s="203"/>
      <c r="P531" s="203"/>
      <c r="Q531" s="203"/>
      <c r="R531" s="203"/>
      <c r="S531" s="203"/>
      <c r="T531" s="204"/>
      <c r="AT531" s="205" t="s">
        <v>143</v>
      </c>
      <c r="AU531" s="205" t="s">
        <v>84</v>
      </c>
      <c r="AV531" s="11" t="s">
        <v>23</v>
      </c>
      <c r="AW531" s="11" t="s">
        <v>39</v>
      </c>
      <c r="AX531" s="11" t="s">
        <v>76</v>
      </c>
      <c r="AY531" s="205" t="s">
        <v>134</v>
      </c>
    </row>
    <row r="532" spans="2:65" s="12" customFormat="1">
      <c r="B532" s="206"/>
      <c r="C532" s="207"/>
      <c r="D532" s="196" t="s">
        <v>143</v>
      </c>
      <c r="E532" s="208" t="s">
        <v>32</v>
      </c>
      <c r="F532" s="209" t="s">
        <v>560</v>
      </c>
      <c r="G532" s="207"/>
      <c r="H532" s="210">
        <v>15.225</v>
      </c>
      <c r="I532" s="211"/>
      <c r="J532" s="207"/>
      <c r="K532" s="207"/>
      <c r="L532" s="212"/>
      <c r="M532" s="213"/>
      <c r="N532" s="214"/>
      <c r="O532" s="214"/>
      <c r="P532" s="214"/>
      <c r="Q532" s="214"/>
      <c r="R532" s="214"/>
      <c r="S532" s="214"/>
      <c r="T532" s="215"/>
      <c r="AT532" s="216" t="s">
        <v>143</v>
      </c>
      <c r="AU532" s="216" t="s">
        <v>84</v>
      </c>
      <c r="AV532" s="12" t="s">
        <v>84</v>
      </c>
      <c r="AW532" s="12" t="s">
        <v>39</v>
      </c>
      <c r="AX532" s="12" t="s">
        <v>76</v>
      </c>
      <c r="AY532" s="216" t="s">
        <v>134</v>
      </c>
    </row>
    <row r="533" spans="2:65" s="13" customFormat="1">
      <c r="B533" s="217"/>
      <c r="C533" s="218"/>
      <c r="D533" s="219" t="s">
        <v>143</v>
      </c>
      <c r="E533" s="220" t="s">
        <v>32</v>
      </c>
      <c r="F533" s="221" t="s">
        <v>150</v>
      </c>
      <c r="G533" s="218"/>
      <c r="H533" s="222">
        <v>15.225</v>
      </c>
      <c r="I533" s="223"/>
      <c r="J533" s="218"/>
      <c r="K533" s="218"/>
      <c r="L533" s="224"/>
      <c r="M533" s="225"/>
      <c r="N533" s="226"/>
      <c r="O533" s="226"/>
      <c r="P533" s="226"/>
      <c r="Q533" s="226"/>
      <c r="R533" s="226"/>
      <c r="S533" s="226"/>
      <c r="T533" s="227"/>
      <c r="AT533" s="228" t="s">
        <v>143</v>
      </c>
      <c r="AU533" s="228" t="s">
        <v>84</v>
      </c>
      <c r="AV533" s="13" t="s">
        <v>141</v>
      </c>
      <c r="AW533" s="13" t="s">
        <v>39</v>
      </c>
      <c r="AX533" s="13" t="s">
        <v>23</v>
      </c>
      <c r="AY533" s="228" t="s">
        <v>134</v>
      </c>
    </row>
    <row r="534" spans="2:65" s="1" customFormat="1" ht="28.9" customHeight="1">
      <c r="B534" s="35"/>
      <c r="C534" s="182" t="s">
        <v>561</v>
      </c>
      <c r="D534" s="182" t="s">
        <v>136</v>
      </c>
      <c r="E534" s="183" t="s">
        <v>562</v>
      </c>
      <c r="F534" s="184" t="s">
        <v>563</v>
      </c>
      <c r="G534" s="185" t="s">
        <v>198</v>
      </c>
      <c r="H534" s="186">
        <v>906.6</v>
      </c>
      <c r="I534" s="187"/>
      <c r="J534" s="188">
        <f>ROUND(I534*H534,2)</f>
        <v>0</v>
      </c>
      <c r="K534" s="184" t="s">
        <v>140</v>
      </c>
      <c r="L534" s="55"/>
      <c r="M534" s="189" t="s">
        <v>32</v>
      </c>
      <c r="N534" s="190" t="s">
        <v>47</v>
      </c>
      <c r="O534" s="36"/>
      <c r="P534" s="191">
        <f>O534*H534</f>
        <v>0</v>
      </c>
      <c r="Q534" s="191">
        <v>0</v>
      </c>
      <c r="R534" s="191">
        <f>Q534*H534</f>
        <v>0</v>
      </c>
      <c r="S534" s="191">
        <v>0</v>
      </c>
      <c r="T534" s="192">
        <f>S534*H534</f>
        <v>0</v>
      </c>
      <c r="AR534" s="18" t="s">
        <v>141</v>
      </c>
      <c r="AT534" s="18" t="s">
        <v>136</v>
      </c>
      <c r="AU534" s="18" t="s">
        <v>84</v>
      </c>
      <c r="AY534" s="18" t="s">
        <v>134</v>
      </c>
      <c r="BE534" s="193">
        <f>IF(N534="základní",J534,0)</f>
        <v>0</v>
      </c>
      <c r="BF534" s="193">
        <f>IF(N534="snížená",J534,0)</f>
        <v>0</v>
      </c>
      <c r="BG534" s="193">
        <f>IF(N534="zákl. přenesená",J534,0)</f>
        <v>0</v>
      </c>
      <c r="BH534" s="193">
        <f>IF(N534="sníž. přenesená",J534,0)</f>
        <v>0</v>
      </c>
      <c r="BI534" s="193">
        <f>IF(N534="nulová",J534,0)</f>
        <v>0</v>
      </c>
      <c r="BJ534" s="18" t="s">
        <v>23</v>
      </c>
      <c r="BK534" s="193">
        <f>ROUND(I534*H534,2)</f>
        <v>0</v>
      </c>
      <c r="BL534" s="18" t="s">
        <v>141</v>
      </c>
      <c r="BM534" s="18" t="s">
        <v>564</v>
      </c>
    </row>
    <row r="535" spans="2:65" s="11" customFormat="1">
      <c r="B535" s="194"/>
      <c r="C535" s="195"/>
      <c r="D535" s="196" t="s">
        <v>143</v>
      </c>
      <c r="E535" s="197" t="s">
        <v>32</v>
      </c>
      <c r="F535" s="198" t="s">
        <v>565</v>
      </c>
      <c r="G535" s="195"/>
      <c r="H535" s="199" t="s">
        <v>32</v>
      </c>
      <c r="I535" s="200"/>
      <c r="J535" s="195"/>
      <c r="K535" s="195"/>
      <c r="L535" s="201"/>
      <c r="M535" s="202"/>
      <c r="N535" s="203"/>
      <c r="O535" s="203"/>
      <c r="P535" s="203"/>
      <c r="Q535" s="203"/>
      <c r="R535" s="203"/>
      <c r="S535" s="203"/>
      <c r="T535" s="204"/>
      <c r="AT535" s="205" t="s">
        <v>143</v>
      </c>
      <c r="AU535" s="205" t="s">
        <v>84</v>
      </c>
      <c r="AV535" s="11" t="s">
        <v>23</v>
      </c>
      <c r="AW535" s="11" t="s">
        <v>39</v>
      </c>
      <c r="AX535" s="11" t="s">
        <v>76</v>
      </c>
      <c r="AY535" s="205" t="s">
        <v>134</v>
      </c>
    </row>
    <row r="536" spans="2:65" s="12" customFormat="1">
      <c r="B536" s="206"/>
      <c r="C536" s="207"/>
      <c r="D536" s="196" t="s">
        <v>143</v>
      </c>
      <c r="E536" s="208" t="s">
        <v>32</v>
      </c>
      <c r="F536" s="209" t="s">
        <v>566</v>
      </c>
      <c r="G536" s="207"/>
      <c r="H536" s="210">
        <v>378</v>
      </c>
      <c r="I536" s="211"/>
      <c r="J536" s="207"/>
      <c r="K536" s="207"/>
      <c r="L536" s="212"/>
      <c r="M536" s="213"/>
      <c r="N536" s="214"/>
      <c r="O536" s="214"/>
      <c r="P536" s="214"/>
      <c r="Q536" s="214"/>
      <c r="R536" s="214"/>
      <c r="S536" s="214"/>
      <c r="T536" s="215"/>
      <c r="AT536" s="216" t="s">
        <v>143</v>
      </c>
      <c r="AU536" s="216" t="s">
        <v>84</v>
      </c>
      <c r="AV536" s="12" t="s">
        <v>84</v>
      </c>
      <c r="AW536" s="12" t="s">
        <v>39</v>
      </c>
      <c r="AX536" s="12" t="s">
        <v>76</v>
      </c>
      <c r="AY536" s="216" t="s">
        <v>134</v>
      </c>
    </row>
    <row r="537" spans="2:65" s="11" customFormat="1">
      <c r="B537" s="194"/>
      <c r="C537" s="195"/>
      <c r="D537" s="196" t="s">
        <v>143</v>
      </c>
      <c r="E537" s="197" t="s">
        <v>32</v>
      </c>
      <c r="F537" s="198" t="s">
        <v>567</v>
      </c>
      <c r="G537" s="195"/>
      <c r="H537" s="199" t="s">
        <v>32</v>
      </c>
      <c r="I537" s="200"/>
      <c r="J537" s="195"/>
      <c r="K537" s="195"/>
      <c r="L537" s="201"/>
      <c r="M537" s="202"/>
      <c r="N537" s="203"/>
      <c r="O537" s="203"/>
      <c r="P537" s="203"/>
      <c r="Q537" s="203"/>
      <c r="R537" s="203"/>
      <c r="S537" s="203"/>
      <c r="T537" s="204"/>
      <c r="AT537" s="205" t="s">
        <v>143</v>
      </c>
      <c r="AU537" s="205" t="s">
        <v>84</v>
      </c>
      <c r="AV537" s="11" t="s">
        <v>23</v>
      </c>
      <c r="AW537" s="11" t="s">
        <v>39</v>
      </c>
      <c r="AX537" s="11" t="s">
        <v>76</v>
      </c>
      <c r="AY537" s="205" t="s">
        <v>134</v>
      </c>
    </row>
    <row r="538" spans="2:65" s="12" customFormat="1">
      <c r="B538" s="206"/>
      <c r="C538" s="207"/>
      <c r="D538" s="196" t="s">
        <v>143</v>
      </c>
      <c r="E538" s="208" t="s">
        <v>32</v>
      </c>
      <c r="F538" s="209" t="s">
        <v>568</v>
      </c>
      <c r="G538" s="207"/>
      <c r="H538" s="210">
        <v>79</v>
      </c>
      <c r="I538" s="211"/>
      <c r="J538" s="207"/>
      <c r="K538" s="207"/>
      <c r="L538" s="212"/>
      <c r="M538" s="213"/>
      <c r="N538" s="214"/>
      <c r="O538" s="214"/>
      <c r="P538" s="214"/>
      <c r="Q538" s="214"/>
      <c r="R538" s="214"/>
      <c r="S538" s="214"/>
      <c r="T538" s="215"/>
      <c r="AT538" s="216" t="s">
        <v>143</v>
      </c>
      <c r="AU538" s="216" t="s">
        <v>84</v>
      </c>
      <c r="AV538" s="12" t="s">
        <v>84</v>
      </c>
      <c r="AW538" s="12" t="s">
        <v>39</v>
      </c>
      <c r="AX538" s="12" t="s">
        <v>76</v>
      </c>
      <c r="AY538" s="216" t="s">
        <v>134</v>
      </c>
    </row>
    <row r="539" spans="2:65" s="11" customFormat="1">
      <c r="B539" s="194"/>
      <c r="C539" s="195"/>
      <c r="D539" s="196" t="s">
        <v>143</v>
      </c>
      <c r="E539" s="197" t="s">
        <v>32</v>
      </c>
      <c r="F539" s="198" t="s">
        <v>569</v>
      </c>
      <c r="G539" s="195"/>
      <c r="H539" s="199" t="s">
        <v>32</v>
      </c>
      <c r="I539" s="200"/>
      <c r="J539" s="195"/>
      <c r="K539" s="195"/>
      <c r="L539" s="201"/>
      <c r="M539" s="202"/>
      <c r="N539" s="203"/>
      <c r="O539" s="203"/>
      <c r="P539" s="203"/>
      <c r="Q539" s="203"/>
      <c r="R539" s="203"/>
      <c r="S539" s="203"/>
      <c r="T539" s="204"/>
      <c r="AT539" s="205" t="s">
        <v>143</v>
      </c>
      <c r="AU539" s="205" t="s">
        <v>84</v>
      </c>
      <c r="AV539" s="11" t="s">
        <v>23</v>
      </c>
      <c r="AW539" s="11" t="s">
        <v>39</v>
      </c>
      <c r="AX539" s="11" t="s">
        <v>76</v>
      </c>
      <c r="AY539" s="205" t="s">
        <v>134</v>
      </c>
    </row>
    <row r="540" spans="2:65" s="12" customFormat="1">
      <c r="B540" s="206"/>
      <c r="C540" s="207"/>
      <c r="D540" s="196" t="s">
        <v>143</v>
      </c>
      <c r="E540" s="208" t="s">
        <v>32</v>
      </c>
      <c r="F540" s="209" t="s">
        <v>570</v>
      </c>
      <c r="G540" s="207"/>
      <c r="H540" s="210">
        <v>250.5</v>
      </c>
      <c r="I540" s="211"/>
      <c r="J540" s="207"/>
      <c r="K540" s="207"/>
      <c r="L540" s="212"/>
      <c r="M540" s="213"/>
      <c r="N540" s="214"/>
      <c r="O540" s="214"/>
      <c r="P540" s="214"/>
      <c r="Q540" s="214"/>
      <c r="R540" s="214"/>
      <c r="S540" s="214"/>
      <c r="T540" s="215"/>
      <c r="AT540" s="216" t="s">
        <v>143</v>
      </c>
      <c r="AU540" s="216" t="s">
        <v>84</v>
      </c>
      <c r="AV540" s="12" t="s">
        <v>84</v>
      </c>
      <c r="AW540" s="12" t="s">
        <v>39</v>
      </c>
      <c r="AX540" s="12" t="s">
        <v>76</v>
      </c>
      <c r="AY540" s="216" t="s">
        <v>134</v>
      </c>
    </row>
    <row r="541" spans="2:65" s="11" customFormat="1">
      <c r="B541" s="194"/>
      <c r="C541" s="195"/>
      <c r="D541" s="196" t="s">
        <v>143</v>
      </c>
      <c r="E541" s="197" t="s">
        <v>32</v>
      </c>
      <c r="F541" s="198" t="s">
        <v>571</v>
      </c>
      <c r="G541" s="195"/>
      <c r="H541" s="199" t="s">
        <v>32</v>
      </c>
      <c r="I541" s="200"/>
      <c r="J541" s="195"/>
      <c r="K541" s="195"/>
      <c r="L541" s="201"/>
      <c r="M541" s="202"/>
      <c r="N541" s="203"/>
      <c r="O541" s="203"/>
      <c r="P541" s="203"/>
      <c r="Q541" s="203"/>
      <c r="R541" s="203"/>
      <c r="S541" s="203"/>
      <c r="T541" s="204"/>
      <c r="AT541" s="205" t="s">
        <v>143</v>
      </c>
      <c r="AU541" s="205" t="s">
        <v>84</v>
      </c>
      <c r="AV541" s="11" t="s">
        <v>23</v>
      </c>
      <c r="AW541" s="11" t="s">
        <v>39</v>
      </c>
      <c r="AX541" s="11" t="s">
        <v>76</v>
      </c>
      <c r="AY541" s="205" t="s">
        <v>134</v>
      </c>
    </row>
    <row r="542" spans="2:65" s="12" customFormat="1">
      <c r="B542" s="206"/>
      <c r="C542" s="207"/>
      <c r="D542" s="196" t="s">
        <v>143</v>
      </c>
      <c r="E542" s="208" t="s">
        <v>32</v>
      </c>
      <c r="F542" s="209" t="s">
        <v>237</v>
      </c>
      <c r="G542" s="207"/>
      <c r="H542" s="210">
        <v>12</v>
      </c>
      <c r="I542" s="211"/>
      <c r="J542" s="207"/>
      <c r="K542" s="207"/>
      <c r="L542" s="212"/>
      <c r="M542" s="213"/>
      <c r="N542" s="214"/>
      <c r="O542" s="214"/>
      <c r="P542" s="214"/>
      <c r="Q542" s="214"/>
      <c r="R542" s="214"/>
      <c r="S542" s="214"/>
      <c r="T542" s="215"/>
      <c r="AT542" s="216" t="s">
        <v>143</v>
      </c>
      <c r="AU542" s="216" t="s">
        <v>84</v>
      </c>
      <c r="AV542" s="12" t="s">
        <v>84</v>
      </c>
      <c r="AW542" s="12" t="s">
        <v>39</v>
      </c>
      <c r="AX542" s="12" t="s">
        <v>76</v>
      </c>
      <c r="AY542" s="216" t="s">
        <v>134</v>
      </c>
    </row>
    <row r="543" spans="2:65" s="11" customFormat="1">
      <c r="B543" s="194"/>
      <c r="C543" s="195"/>
      <c r="D543" s="196" t="s">
        <v>143</v>
      </c>
      <c r="E543" s="197" t="s">
        <v>32</v>
      </c>
      <c r="F543" s="198" t="s">
        <v>572</v>
      </c>
      <c r="G543" s="195"/>
      <c r="H543" s="199" t="s">
        <v>32</v>
      </c>
      <c r="I543" s="200"/>
      <c r="J543" s="195"/>
      <c r="K543" s="195"/>
      <c r="L543" s="201"/>
      <c r="M543" s="202"/>
      <c r="N543" s="203"/>
      <c r="O543" s="203"/>
      <c r="P543" s="203"/>
      <c r="Q543" s="203"/>
      <c r="R543" s="203"/>
      <c r="S543" s="203"/>
      <c r="T543" s="204"/>
      <c r="AT543" s="205" t="s">
        <v>143</v>
      </c>
      <c r="AU543" s="205" t="s">
        <v>84</v>
      </c>
      <c r="AV543" s="11" t="s">
        <v>23</v>
      </c>
      <c r="AW543" s="11" t="s">
        <v>39</v>
      </c>
      <c r="AX543" s="11" t="s">
        <v>76</v>
      </c>
      <c r="AY543" s="205" t="s">
        <v>134</v>
      </c>
    </row>
    <row r="544" spans="2:65" s="12" customFormat="1">
      <c r="B544" s="206"/>
      <c r="C544" s="207"/>
      <c r="D544" s="196" t="s">
        <v>143</v>
      </c>
      <c r="E544" s="208" t="s">
        <v>32</v>
      </c>
      <c r="F544" s="209" t="s">
        <v>573</v>
      </c>
      <c r="G544" s="207"/>
      <c r="H544" s="210">
        <v>187.1</v>
      </c>
      <c r="I544" s="211"/>
      <c r="J544" s="207"/>
      <c r="K544" s="207"/>
      <c r="L544" s="212"/>
      <c r="M544" s="213"/>
      <c r="N544" s="214"/>
      <c r="O544" s="214"/>
      <c r="P544" s="214"/>
      <c r="Q544" s="214"/>
      <c r="R544" s="214"/>
      <c r="S544" s="214"/>
      <c r="T544" s="215"/>
      <c r="AT544" s="216" t="s">
        <v>143</v>
      </c>
      <c r="AU544" s="216" t="s">
        <v>84</v>
      </c>
      <c r="AV544" s="12" t="s">
        <v>84</v>
      </c>
      <c r="AW544" s="12" t="s">
        <v>39</v>
      </c>
      <c r="AX544" s="12" t="s">
        <v>76</v>
      </c>
      <c r="AY544" s="216" t="s">
        <v>134</v>
      </c>
    </row>
    <row r="545" spans="2:65" s="13" customFormat="1">
      <c r="B545" s="217"/>
      <c r="C545" s="218"/>
      <c r="D545" s="219" t="s">
        <v>143</v>
      </c>
      <c r="E545" s="220" t="s">
        <v>32</v>
      </c>
      <c r="F545" s="221" t="s">
        <v>150</v>
      </c>
      <c r="G545" s="218"/>
      <c r="H545" s="222">
        <v>906.6</v>
      </c>
      <c r="I545" s="223"/>
      <c r="J545" s="218"/>
      <c r="K545" s="218"/>
      <c r="L545" s="224"/>
      <c r="M545" s="225"/>
      <c r="N545" s="226"/>
      <c r="O545" s="226"/>
      <c r="P545" s="226"/>
      <c r="Q545" s="226"/>
      <c r="R545" s="226"/>
      <c r="S545" s="226"/>
      <c r="T545" s="227"/>
      <c r="AT545" s="228" t="s">
        <v>143</v>
      </c>
      <c r="AU545" s="228" t="s">
        <v>84</v>
      </c>
      <c r="AV545" s="13" t="s">
        <v>141</v>
      </c>
      <c r="AW545" s="13" t="s">
        <v>39</v>
      </c>
      <c r="AX545" s="13" t="s">
        <v>23</v>
      </c>
      <c r="AY545" s="228" t="s">
        <v>134</v>
      </c>
    </row>
    <row r="546" spans="2:65" s="1" customFormat="1" ht="20.45" customHeight="1">
      <c r="B546" s="35"/>
      <c r="C546" s="243" t="s">
        <v>574</v>
      </c>
      <c r="D546" s="243" t="s">
        <v>387</v>
      </c>
      <c r="E546" s="244" t="s">
        <v>575</v>
      </c>
      <c r="F546" s="245" t="s">
        <v>576</v>
      </c>
      <c r="G546" s="246" t="s">
        <v>458</v>
      </c>
      <c r="H546" s="247">
        <v>163.41499999999999</v>
      </c>
      <c r="I546" s="248"/>
      <c r="J546" s="249">
        <f>ROUND(I546*H546,2)</f>
        <v>0</v>
      </c>
      <c r="K546" s="245" t="s">
        <v>140</v>
      </c>
      <c r="L546" s="250"/>
      <c r="M546" s="251" t="s">
        <v>32</v>
      </c>
      <c r="N546" s="252" t="s">
        <v>47</v>
      </c>
      <c r="O546" s="36"/>
      <c r="P546" s="191">
        <f>O546*H546</f>
        <v>0</v>
      </c>
      <c r="Q546" s="191">
        <v>9.9519999999999997E-2</v>
      </c>
      <c r="R546" s="191">
        <f>Q546*H546</f>
        <v>16.263060799999998</v>
      </c>
      <c r="S546" s="191">
        <v>0</v>
      </c>
      <c r="T546" s="192">
        <f>S546*H546</f>
        <v>0</v>
      </c>
      <c r="AR546" s="18" t="s">
        <v>195</v>
      </c>
      <c r="AT546" s="18" t="s">
        <v>387</v>
      </c>
      <c r="AU546" s="18" t="s">
        <v>84</v>
      </c>
      <c r="AY546" s="18" t="s">
        <v>134</v>
      </c>
      <c r="BE546" s="193">
        <f>IF(N546="základní",J546,0)</f>
        <v>0</v>
      </c>
      <c r="BF546" s="193">
        <f>IF(N546="snížená",J546,0)</f>
        <v>0</v>
      </c>
      <c r="BG546" s="193">
        <f>IF(N546="zákl. přenesená",J546,0)</f>
        <v>0</v>
      </c>
      <c r="BH546" s="193">
        <f>IF(N546="sníž. přenesená",J546,0)</f>
        <v>0</v>
      </c>
      <c r="BI546" s="193">
        <f>IF(N546="nulová",J546,0)</f>
        <v>0</v>
      </c>
      <c r="BJ546" s="18" t="s">
        <v>23</v>
      </c>
      <c r="BK546" s="193">
        <f>ROUND(I546*H546,2)</f>
        <v>0</v>
      </c>
      <c r="BL546" s="18" t="s">
        <v>141</v>
      </c>
      <c r="BM546" s="18" t="s">
        <v>577</v>
      </c>
    </row>
    <row r="547" spans="2:65" s="11" customFormat="1">
      <c r="B547" s="194"/>
      <c r="C547" s="195"/>
      <c r="D547" s="196" t="s">
        <v>143</v>
      </c>
      <c r="E547" s="197" t="s">
        <v>32</v>
      </c>
      <c r="F547" s="198" t="s">
        <v>155</v>
      </c>
      <c r="G547" s="195"/>
      <c r="H547" s="199" t="s">
        <v>32</v>
      </c>
      <c r="I547" s="200"/>
      <c r="J547" s="195"/>
      <c r="K547" s="195"/>
      <c r="L547" s="201"/>
      <c r="M547" s="202"/>
      <c r="N547" s="203"/>
      <c r="O547" s="203"/>
      <c r="P547" s="203"/>
      <c r="Q547" s="203"/>
      <c r="R547" s="203"/>
      <c r="S547" s="203"/>
      <c r="T547" s="204"/>
      <c r="AT547" s="205" t="s">
        <v>143</v>
      </c>
      <c r="AU547" s="205" t="s">
        <v>84</v>
      </c>
      <c r="AV547" s="11" t="s">
        <v>23</v>
      </c>
      <c r="AW547" s="11" t="s">
        <v>39</v>
      </c>
      <c r="AX547" s="11" t="s">
        <v>76</v>
      </c>
      <c r="AY547" s="205" t="s">
        <v>134</v>
      </c>
    </row>
    <row r="548" spans="2:65" s="12" customFormat="1">
      <c r="B548" s="206"/>
      <c r="C548" s="207"/>
      <c r="D548" s="196" t="s">
        <v>143</v>
      </c>
      <c r="E548" s="208" t="s">
        <v>32</v>
      </c>
      <c r="F548" s="209" t="s">
        <v>578</v>
      </c>
      <c r="G548" s="207"/>
      <c r="H548" s="210">
        <v>69.02</v>
      </c>
      <c r="I548" s="211"/>
      <c r="J548" s="207"/>
      <c r="K548" s="207"/>
      <c r="L548" s="212"/>
      <c r="M548" s="213"/>
      <c r="N548" s="214"/>
      <c r="O548" s="214"/>
      <c r="P548" s="214"/>
      <c r="Q548" s="214"/>
      <c r="R548" s="214"/>
      <c r="S548" s="214"/>
      <c r="T548" s="215"/>
      <c r="AT548" s="216" t="s">
        <v>143</v>
      </c>
      <c r="AU548" s="216" t="s">
        <v>84</v>
      </c>
      <c r="AV548" s="12" t="s">
        <v>84</v>
      </c>
      <c r="AW548" s="12" t="s">
        <v>39</v>
      </c>
      <c r="AX548" s="12" t="s">
        <v>76</v>
      </c>
      <c r="AY548" s="216" t="s">
        <v>134</v>
      </c>
    </row>
    <row r="549" spans="2:65" s="11" customFormat="1">
      <c r="B549" s="194"/>
      <c r="C549" s="195"/>
      <c r="D549" s="196" t="s">
        <v>143</v>
      </c>
      <c r="E549" s="197" t="s">
        <v>32</v>
      </c>
      <c r="F549" s="198" t="s">
        <v>491</v>
      </c>
      <c r="G549" s="195"/>
      <c r="H549" s="199" t="s">
        <v>32</v>
      </c>
      <c r="I549" s="200"/>
      <c r="J549" s="195"/>
      <c r="K549" s="195"/>
      <c r="L549" s="201"/>
      <c r="M549" s="202"/>
      <c r="N549" s="203"/>
      <c r="O549" s="203"/>
      <c r="P549" s="203"/>
      <c r="Q549" s="203"/>
      <c r="R549" s="203"/>
      <c r="S549" s="203"/>
      <c r="T549" s="204"/>
      <c r="AT549" s="205" t="s">
        <v>143</v>
      </c>
      <c r="AU549" s="205" t="s">
        <v>84</v>
      </c>
      <c r="AV549" s="11" t="s">
        <v>23</v>
      </c>
      <c r="AW549" s="11" t="s">
        <v>39</v>
      </c>
      <c r="AX549" s="11" t="s">
        <v>76</v>
      </c>
      <c r="AY549" s="205" t="s">
        <v>134</v>
      </c>
    </row>
    <row r="550" spans="2:65" s="12" customFormat="1">
      <c r="B550" s="206"/>
      <c r="C550" s="207"/>
      <c r="D550" s="196" t="s">
        <v>143</v>
      </c>
      <c r="E550" s="208" t="s">
        <v>32</v>
      </c>
      <c r="F550" s="209" t="s">
        <v>579</v>
      </c>
      <c r="G550" s="207"/>
      <c r="H550" s="210">
        <v>14.21</v>
      </c>
      <c r="I550" s="211"/>
      <c r="J550" s="207"/>
      <c r="K550" s="207"/>
      <c r="L550" s="212"/>
      <c r="M550" s="213"/>
      <c r="N550" s="214"/>
      <c r="O550" s="214"/>
      <c r="P550" s="214"/>
      <c r="Q550" s="214"/>
      <c r="R550" s="214"/>
      <c r="S550" s="214"/>
      <c r="T550" s="215"/>
      <c r="AT550" s="216" t="s">
        <v>143</v>
      </c>
      <c r="AU550" s="216" t="s">
        <v>84</v>
      </c>
      <c r="AV550" s="12" t="s">
        <v>84</v>
      </c>
      <c r="AW550" s="12" t="s">
        <v>39</v>
      </c>
      <c r="AX550" s="12" t="s">
        <v>76</v>
      </c>
      <c r="AY550" s="216" t="s">
        <v>134</v>
      </c>
    </row>
    <row r="551" spans="2:65" s="11" customFormat="1">
      <c r="B551" s="194"/>
      <c r="C551" s="195"/>
      <c r="D551" s="196" t="s">
        <v>143</v>
      </c>
      <c r="E551" s="197" t="s">
        <v>32</v>
      </c>
      <c r="F551" s="198" t="s">
        <v>492</v>
      </c>
      <c r="G551" s="195"/>
      <c r="H551" s="199" t="s">
        <v>32</v>
      </c>
      <c r="I551" s="200"/>
      <c r="J551" s="195"/>
      <c r="K551" s="195"/>
      <c r="L551" s="201"/>
      <c r="M551" s="202"/>
      <c r="N551" s="203"/>
      <c r="O551" s="203"/>
      <c r="P551" s="203"/>
      <c r="Q551" s="203"/>
      <c r="R551" s="203"/>
      <c r="S551" s="203"/>
      <c r="T551" s="204"/>
      <c r="AT551" s="205" t="s">
        <v>143</v>
      </c>
      <c r="AU551" s="205" t="s">
        <v>84</v>
      </c>
      <c r="AV551" s="11" t="s">
        <v>23</v>
      </c>
      <c r="AW551" s="11" t="s">
        <v>39</v>
      </c>
      <c r="AX551" s="11" t="s">
        <v>76</v>
      </c>
      <c r="AY551" s="205" t="s">
        <v>134</v>
      </c>
    </row>
    <row r="552" spans="2:65" s="12" customFormat="1">
      <c r="B552" s="206"/>
      <c r="C552" s="207"/>
      <c r="D552" s="196" t="s">
        <v>143</v>
      </c>
      <c r="E552" s="208" t="s">
        <v>32</v>
      </c>
      <c r="F552" s="209" t="s">
        <v>580</v>
      </c>
      <c r="G552" s="207"/>
      <c r="H552" s="210">
        <v>45.674999999999997</v>
      </c>
      <c r="I552" s="211"/>
      <c r="J552" s="207"/>
      <c r="K552" s="207"/>
      <c r="L552" s="212"/>
      <c r="M552" s="213"/>
      <c r="N552" s="214"/>
      <c r="O552" s="214"/>
      <c r="P552" s="214"/>
      <c r="Q552" s="214"/>
      <c r="R552" s="214"/>
      <c r="S552" s="214"/>
      <c r="T552" s="215"/>
      <c r="AT552" s="216" t="s">
        <v>143</v>
      </c>
      <c r="AU552" s="216" t="s">
        <v>84</v>
      </c>
      <c r="AV552" s="12" t="s">
        <v>84</v>
      </c>
      <c r="AW552" s="12" t="s">
        <v>39</v>
      </c>
      <c r="AX552" s="12" t="s">
        <v>76</v>
      </c>
      <c r="AY552" s="216" t="s">
        <v>134</v>
      </c>
    </row>
    <row r="553" spans="2:65" s="11" customFormat="1">
      <c r="B553" s="194"/>
      <c r="C553" s="195"/>
      <c r="D553" s="196" t="s">
        <v>143</v>
      </c>
      <c r="E553" s="197" t="s">
        <v>32</v>
      </c>
      <c r="F553" s="198" t="s">
        <v>157</v>
      </c>
      <c r="G553" s="195"/>
      <c r="H553" s="199" t="s">
        <v>32</v>
      </c>
      <c r="I553" s="200"/>
      <c r="J553" s="195"/>
      <c r="K553" s="195"/>
      <c r="L553" s="201"/>
      <c r="M553" s="202"/>
      <c r="N553" s="203"/>
      <c r="O553" s="203"/>
      <c r="P553" s="203"/>
      <c r="Q553" s="203"/>
      <c r="R553" s="203"/>
      <c r="S553" s="203"/>
      <c r="T553" s="204"/>
      <c r="AT553" s="205" t="s">
        <v>143</v>
      </c>
      <c r="AU553" s="205" t="s">
        <v>84</v>
      </c>
      <c r="AV553" s="11" t="s">
        <v>23</v>
      </c>
      <c r="AW553" s="11" t="s">
        <v>39</v>
      </c>
      <c r="AX553" s="11" t="s">
        <v>76</v>
      </c>
      <c r="AY553" s="205" t="s">
        <v>134</v>
      </c>
    </row>
    <row r="554" spans="2:65" s="12" customFormat="1">
      <c r="B554" s="206"/>
      <c r="C554" s="207"/>
      <c r="D554" s="196" t="s">
        <v>143</v>
      </c>
      <c r="E554" s="208" t="s">
        <v>32</v>
      </c>
      <c r="F554" s="209" t="s">
        <v>581</v>
      </c>
      <c r="G554" s="207"/>
      <c r="H554" s="210">
        <v>2.0299999999999998</v>
      </c>
      <c r="I554" s="211"/>
      <c r="J554" s="207"/>
      <c r="K554" s="207"/>
      <c r="L554" s="212"/>
      <c r="M554" s="213"/>
      <c r="N554" s="214"/>
      <c r="O554" s="214"/>
      <c r="P554" s="214"/>
      <c r="Q554" s="214"/>
      <c r="R554" s="214"/>
      <c r="S554" s="214"/>
      <c r="T554" s="215"/>
      <c r="AT554" s="216" t="s">
        <v>143</v>
      </c>
      <c r="AU554" s="216" t="s">
        <v>84</v>
      </c>
      <c r="AV554" s="12" t="s">
        <v>84</v>
      </c>
      <c r="AW554" s="12" t="s">
        <v>39</v>
      </c>
      <c r="AX554" s="12" t="s">
        <v>76</v>
      </c>
      <c r="AY554" s="216" t="s">
        <v>134</v>
      </c>
    </row>
    <row r="555" spans="2:65" s="11" customFormat="1">
      <c r="B555" s="194"/>
      <c r="C555" s="195"/>
      <c r="D555" s="196" t="s">
        <v>143</v>
      </c>
      <c r="E555" s="197" t="s">
        <v>32</v>
      </c>
      <c r="F555" s="198" t="s">
        <v>497</v>
      </c>
      <c r="G555" s="195"/>
      <c r="H555" s="199" t="s">
        <v>32</v>
      </c>
      <c r="I555" s="200"/>
      <c r="J555" s="195"/>
      <c r="K555" s="195"/>
      <c r="L555" s="201"/>
      <c r="M555" s="202"/>
      <c r="N555" s="203"/>
      <c r="O555" s="203"/>
      <c r="P555" s="203"/>
      <c r="Q555" s="203"/>
      <c r="R555" s="203"/>
      <c r="S555" s="203"/>
      <c r="T555" s="204"/>
      <c r="AT555" s="205" t="s">
        <v>143</v>
      </c>
      <c r="AU555" s="205" t="s">
        <v>84</v>
      </c>
      <c r="AV555" s="11" t="s">
        <v>23</v>
      </c>
      <c r="AW555" s="11" t="s">
        <v>39</v>
      </c>
      <c r="AX555" s="11" t="s">
        <v>76</v>
      </c>
      <c r="AY555" s="205" t="s">
        <v>134</v>
      </c>
    </row>
    <row r="556" spans="2:65" s="12" customFormat="1">
      <c r="B556" s="206"/>
      <c r="C556" s="207"/>
      <c r="D556" s="196" t="s">
        <v>143</v>
      </c>
      <c r="E556" s="208" t="s">
        <v>32</v>
      </c>
      <c r="F556" s="209" t="s">
        <v>582</v>
      </c>
      <c r="G556" s="207"/>
      <c r="H556" s="210">
        <v>32.479999999999997</v>
      </c>
      <c r="I556" s="211"/>
      <c r="J556" s="207"/>
      <c r="K556" s="207"/>
      <c r="L556" s="212"/>
      <c r="M556" s="213"/>
      <c r="N556" s="214"/>
      <c r="O556" s="214"/>
      <c r="P556" s="214"/>
      <c r="Q556" s="214"/>
      <c r="R556" s="214"/>
      <c r="S556" s="214"/>
      <c r="T556" s="215"/>
      <c r="AT556" s="216" t="s">
        <v>143</v>
      </c>
      <c r="AU556" s="216" t="s">
        <v>84</v>
      </c>
      <c r="AV556" s="12" t="s">
        <v>84</v>
      </c>
      <c r="AW556" s="12" t="s">
        <v>39</v>
      </c>
      <c r="AX556" s="12" t="s">
        <v>76</v>
      </c>
      <c r="AY556" s="216" t="s">
        <v>134</v>
      </c>
    </row>
    <row r="557" spans="2:65" s="13" customFormat="1">
      <c r="B557" s="217"/>
      <c r="C557" s="218"/>
      <c r="D557" s="219" t="s">
        <v>143</v>
      </c>
      <c r="E557" s="220" t="s">
        <v>32</v>
      </c>
      <c r="F557" s="221" t="s">
        <v>150</v>
      </c>
      <c r="G557" s="218"/>
      <c r="H557" s="222">
        <v>163.41499999999999</v>
      </c>
      <c r="I557" s="223"/>
      <c r="J557" s="218"/>
      <c r="K557" s="218"/>
      <c r="L557" s="224"/>
      <c r="M557" s="225"/>
      <c r="N557" s="226"/>
      <c r="O557" s="226"/>
      <c r="P557" s="226"/>
      <c r="Q557" s="226"/>
      <c r="R557" s="226"/>
      <c r="S557" s="226"/>
      <c r="T557" s="227"/>
      <c r="AT557" s="228" t="s">
        <v>143</v>
      </c>
      <c r="AU557" s="228" t="s">
        <v>84</v>
      </c>
      <c r="AV557" s="13" t="s">
        <v>141</v>
      </c>
      <c r="AW557" s="13" t="s">
        <v>39</v>
      </c>
      <c r="AX557" s="13" t="s">
        <v>23</v>
      </c>
      <c r="AY557" s="228" t="s">
        <v>134</v>
      </c>
    </row>
    <row r="558" spans="2:65" s="1" customFormat="1" ht="20.45" customHeight="1">
      <c r="B558" s="35"/>
      <c r="C558" s="182" t="s">
        <v>583</v>
      </c>
      <c r="D558" s="182" t="s">
        <v>136</v>
      </c>
      <c r="E558" s="183" t="s">
        <v>584</v>
      </c>
      <c r="F558" s="184" t="s">
        <v>585</v>
      </c>
      <c r="G558" s="185" t="s">
        <v>198</v>
      </c>
      <c r="H558" s="186">
        <v>983.6</v>
      </c>
      <c r="I558" s="187"/>
      <c r="J558" s="188">
        <f>ROUND(I558*H558,2)</f>
        <v>0</v>
      </c>
      <c r="K558" s="184" t="s">
        <v>32</v>
      </c>
      <c r="L558" s="55"/>
      <c r="M558" s="189" t="s">
        <v>32</v>
      </c>
      <c r="N558" s="190" t="s">
        <v>47</v>
      </c>
      <c r="O558" s="36"/>
      <c r="P558" s="191">
        <f>O558*H558</f>
        <v>0</v>
      </c>
      <c r="Q558" s="191">
        <v>0</v>
      </c>
      <c r="R558" s="191">
        <f>Q558*H558</f>
        <v>0</v>
      </c>
      <c r="S558" s="191">
        <v>0</v>
      </c>
      <c r="T558" s="192">
        <f>S558*H558</f>
        <v>0</v>
      </c>
      <c r="AR558" s="18" t="s">
        <v>141</v>
      </c>
      <c r="AT558" s="18" t="s">
        <v>136</v>
      </c>
      <c r="AU558" s="18" t="s">
        <v>84</v>
      </c>
      <c r="AY558" s="18" t="s">
        <v>134</v>
      </c>
      <c r="BE558" s="193">
        <f>IF(N558="základní",J558,0)</f>
        <v>0</v>
      </c>
      <c r="BF558" s="193">
        <f>IF(N558="snížená",J558,0)</f>
        <v>0</v>
      </c>
      <c r="BG558" s="193">
        <f>IF(N558="zákl. přenesená",J558,0)</f>
        <v>0</v>
      </c>
      <c r="BH558" s="193">
        <f>IF(N558="sníž. přenesená",J558,0)</f>
        <v>0</v>
      </c>
      <c r="BI558" s="193">
        <f>IF(N558="nulová",J558,0)</f>
        <v>0</v>
      </c>
      <c r="BJ558" s="18" t="s">
        <v>23</v>
      </c>
      <c r="BK558" s="193">
        <f>ROUND(I558*H558,2)</f>
        <v>0</v>
      </c>
      <c r="BL558" s="18" t="s">
        <v>141</v>
      </c>
      <c r="BM558" s="18" t="s">
        <v>586</v>
      </c>
    </row>
    <row r="559" spans="2:65" s="12" customFormat="1">
      <c r="B559" s="206"/>
      <c r="C559" s="207"/>
      <c r="D559" s="219" t="s">
        <v>143</v>
      </c>
      <c r="E559" s="229" t="s">
        <v>32</v>
      </c>
      <c r="F559" s="230" t="s">
        <v>432</v>
      </c>
      <c r="G559" s="207"/>
      <c r="H559" s="231">
        <v>983.6</v>
      </c>
      <c r="I559" s="211"/>
      <c r="J559" s="207"/>
      <c r="K559" s="207"/>
      <c r="L559" s="212"/>
      <c r="M559" s="213"/>
      <c r="N559" s="214"/>
      <c r="O559" s="214"/>
      <c r="P559" s="214"/>
      <c r="Q559" s="214"/>
      <c r="R559" s="214"/>
      <c r="S559" s="214"/>
      <c r="T559" s="215"/>
      <c r="AT559" s="216" t="s">
        <v>143</v>
      </c>
      <c r="AU559" s="216" t="s">
        <v>84</v>
      </c>
      <c r="AV559" s="12" t="s">
        <v>84</v>
      </c>
      <c r="AW559" s="12" t="s">
        <v>39</v>
      </c>
      <c r="AX559" s="12" t="s">
        <v>23</v>
      </c>
      <c r="AY559" s="216" t="s">
        <v>134</v>
      </c>
    </row>
    <row r="560" spans="2:65" s="1" customFormat="1" ht="28.9" customHeight="1">
      <c r="B560" s="35"/>
      <c r="C560" s="182" t="s">
        <v>587</v>
      </c>
      <c r="D560" s="182" t="s">
        <v>136</v>
      </c>
      <c r="E560" s="183" t="s">
        <v>588</v>
      </c>
      <c r="F560" s="184" t="s">
        <v>589</v>
      </c>
      <c r="G560" s="185" t="s">
        <v>458</v>
      </c>
      <c r="H560" s="186">
        <v>60</v>
      </c>
      <c r="I560" s="187"/>
      <c r="J560" s="188">
        <f>ROUND(I560*H560,2)</f>
        <v>0</v>
      </c>
      <c r="K560" s="184" t="s">
        <v>140</v>
      </c>
      <c r="L560" s="55"/>
      <c r="M560" s="189" t="s">
        <v>32</v>
      </c>
      <c r="N560" s="190" t="s">
        <v>47</v>
      </c>
      <c r="O560" s="36"/>
      <c r="P560" s="191">
        <f>O560*H560</f>
        <v>0</v>
      </c>
      <c r="Q560" s="191">
        <v>3.5729999999999998E-2</v>
      </c>
      <c r="R560" s="191">
        <f>Q560*H560</f>
        <v>2.1437999999999997</v>
      </c>
      <c r="S560" s="191">
        <v>0</v>
      </c>
      <c r="T560" s="192">
        <f>S560*H560</f>
        <v>0</v>
      </c>
      <c r="AR560" s="18" t="s">
        <v>141</v>
      </c>
      <c r="AT560" s="18" t="s">
        <v>136</v>
      </c>
      <c r="AU560" s="18" t="s">
        <v>84</v>
      </c>
      <c r="AY560" s="18" t="s">
        <v>134</v>
      </c>
      <c r="BE560" s="193">
        <f>IF(N560="základní",J560,0)</f>
        <v>0</v>
      </c>
      <c r="BF560" s="193">
        <f>IF(N560="snížená",J560,0)</f>
        <v>0</v>
      </c>
      <c r="BG560" s="193">
        <f>IF(N560="zákl. přenesená",J560,0)</f>
        <v>0</v>
      </c>
      <c r="BH560" s="193">
        <f>IF(N560="sníž. přenesená",J560,0)</f>
        <v>0</v>
      </c>
      <c r="BI560" s="193">
        <f>IF(N560="nulová",J560,0)</f>
        <v>0</v>
      </c>
      <c r="BJ560" s="18" t="s">
        <v>23</v>
      </c>
      <c r="BK560" s="193">
        <f>ROUND(I560*H560,2)</f>
        <v>0</v>
      </c>
      <c r="BL560" s="18" t="s">
        <v>141</v>
      </c>
      <c r="BM560" s="18" t="s">
        <v>590</v>
      </c>
    </row>
    <row r="561" spans="2:65" s="12" customFormat="1">
      <c r="B561" s="206"/>
      <c r="C561" s="207"/>
      <c r="D561" s="219" t="s">
        <v>143</v>
      </c>
      <c r="E561" s="229" t="s">
        <v>32</v>
      </c>
      <c r="F561" s="230" t="s">
        <v>591</v>
      </c>
      <c r="G561" s="207"/>
      <c r="H561" s="231">
        <v>60</v>
      </c>
      <c r="I561" s="211"/>
      <c r="J561" s="207"/>
      <c r="K561" s="207"/>
      <c r="L561" s="212"/>
      <c r="M561" s="213"/>
      <c r="N561" s="214"/>
      <c r="O561" s="214"/>
      <c r="P561" s="214"/>
      <c r="Q561" s="214"/>
      <c r="R561" s="214"/>
      <c r="S561" s="214"/>
      <c r="T561" s="215"/>
      <c r="AT561" s="216" t="s">
        <v>143</v>
      </c>
      <c r="AU561" s="216" t="s">
        <v>84</v>
      </c>
      <c r="AV561" s="12" t="s">
        <v>84</v>
      </c>
      <c r="AW561" s="12" t="s">
        <v>39</v>
      </c>
      <c r="AX561" s="12" t="s">
        <v>23</v>
      </c>
      <c r="AY561" s="216" t="s">
        <v>134</v>
      </c>
    </row>
    <row r="562" spans="2:65" s="1" customFormat="1" ht="20.45" customHeight="1">
      <c r="B562" s="35"/>
      <c r="C562" s="182" t="s">
        <v>592</v>
      </c>
      <c r="D562" s="182" t="s">
        <v>136</v>
      </c>
      <c r="E562" s="183" t="s">
        <v>593</v>
      </c>
      <c r="F562" s="184" t="s">
        <v>594</v>
      </c>
      <c r="G562" s="185" t="s">
        <v>458</v>
      </c>
      <c r="H562" s="186">
        <v>38</v>
      </c>
      <c r="I562" s="187"/>
      <c r="J562" s="188">
        <f>ROUND(I562*H562,2)</f>
        <v>0</v>
      </c>
      <c r="K562" s="184" t="s">
        <v>140</v>
      </c>
      <c r="L562" s="55"/>
      <c r="M562" s="189" t="s">
        <v>32</v>
      </c>
      <c r="N562" s="190" t="s">
        <v>47</v>
      </c>
      <c r="O562" s="36"/>
      <c r="P562" s="191">
        <f>O562*H562</f>
        <v>0</v>
      </c>
      <c r="Q562" s="191">
        <v>1.4239999999999999E-2</v>
      </c>
      <c r="R562" s="191">
        <f>Q562*H562</f>
        <v>0.54111999999999993</v>
      </c>
      <c r="S562" s="191">
        <v>0</v>
      </c>
      <c r="T562" s="192">
        <f>S562*H562</f>
        <v>0</v>
      </c>
      <c r="AR562" s="18" t="s">
        <v>141</v>
      </c>
      <c r="AT562" s="18" t="s">
        <v>136</v>
      </c>
      <c r="AU562" s="18" t="s">
        <v>84</v>
      </c>
      <c r="AY562" s="18" t="s">
        <v>134</v>
      </c>
      <c r="BE562" s="193">
        <f>IF(N562="základní",J562,0)</f>
        <v>0</v>
      </c>
      <c r="BF562" s="193">
        <f>IF(N562="snížená",J562,0)</f>
        <v>0</v>
      </c>
      <c r="BG562" s="193">
        <f>IF(N562="zákl. přenesená",J562,0)</f>
        <v>0</v>
      </c>
      <c r="BH562" s="193">
        <f>IF(N562="sníž. přenesená",J562,0)</f>
        <v>0</v>
      </c>
      <c r="BI562" s="193">
        <f>IF(N562="nulová",J562,0)</f>
        <v>0</v>
      </c>
      <c r="BJ562" s="18" t="s">
        <v>23</v>
      </c>
      <c r="BK562" s="193">
        <f>ROUND(I562*H562,2)</f>
        <v>0</v>
      </c>
      <c r="BL562" s="18" t="s">
        <v>141</v>
      </c>
      <c r="BM562" s="18" t="s">
        <v>595</v>
      </c>
    </row>
    <row r="563" spans="2:65" s="11" customFormat="1">
      <c r="B563" s="194"/>
      <c r="C563" s="195"/>
      <c r="D563" s="196" t="s">
        <v>143</v>
      </c>
      <c r="E563" s="197" t="s">
        <v>32</v>
      </c>
      <c r="F563" s="198" t="s">
        <v>251</v>
      </c>
      <c r="G563" s="195"/>
      <c r="H563" s="199" t="s">
        <v>32</v>
      </c>
      <c r="I563" s="200"/>
      <c r="J563" s="195"/>
      <c r="K563" s="195"/>
      <c r="L563" s="201"/>
      <c r="M563" s="202"/>
      <c r="N563" s="203"/>
      <c r="O563" s="203"/>
      <c r="P563" s="203"/>
      <c r="Q563" s="203"/>
      <c r="R563" s="203"/>
      <c r="S563" s="203"/>
      <c r="T563" s="204"/>
      <c r="AT563" s="205" t="s">
        <v>143</v>
      </c>
      <c r="AU563" s="205" t="s">
        <v>84</v>
      </c>
      <c r="AV563" s="11" t="s">
        <v>23</v>
      </c>
      <c r="AW563" s="11" t="s">
        <v>39</v>
      </c>
      <c r="AX563" s="11" t="s">
        <v>76</v>
      </c>
      <c r="AY563" s="205" t="s">
        <v>134</v>
      </c>
    </row>
    <row r="564" spans="2:65" s="12" customFormat="1">
      <c r="B564" s="206"/>
      <c r="C564" s="207"/>
      <c r="D564" s="219" t="s">
        <v>143</v>
      </c>
      <c r="E564" s="229" t="s">
        <v>32</v>
      </c>
      <c r="F564" s="230" t="s">
        <v>596</v>
      </c>
      <c r="G564" s="207"/>
      <c r="H564" s="231">
        <v>38</v>
      </c>
      <c r="I564" s="211"/>
      <c r="J564" s="207"/>
      <c r="K564" s="207"/>
      <c r="L564" s="212"/>
      <c r="M564" s="213"/>
      <c r="N564" s="214"/>
      <c r="O564" s="214"/>
      <c r="P564" s="214"/>
      <c r="Q564" s="214"/>
      <c r="R564" s="214"/>
      <c r="S564" s="214"/>
      <c r="T564" s="215"/>
      <c r="AT564" s="216" t="s">
        <v>143</v>
      </c>
      <c r="AU564" s="216" t="s">
        <v>84</v>
      </c>
      <c r="AV564" s="12" t="s">
        <v>84</v>
      </c>
      <c r="AW564" s="12" t="s">
        <v>39</v>
      </c>
      <c r="AX564" s="12" t="s">
        <v>23</v>
      </c>
      <c r="AY564" s="216" t="s">
        <v>134</v>
      </c>
    </row>
    <row r="565" spans="2:65" s="1" customFormat="1" ht="20.45" customHeight="1">
      <c r="B565" s="35"/>
      <c r="C565" s="243" t="s">
        <v>597</v>
      </c>
      <c r="D565" s="243" t="s">
        <v>387</v>
      </c>
      <c r="E565" s="244" t="s">
        <v>598</v>
      </c>
      <c r="F565" s="245" t="s">
        <v>599</v>
      </c>
      <c r="G565" s="246" t="s">
        <v>458</v>
      </c>
      <c r="H565" s="247">
        <v>9</v>
      </c>
      <c r="I565" s="248"/>
      <c r="J565" s="249">
        <f>ROUND(I565*H565,2)</f>
        <v>0</v>
      </c>
      <c r="K565" s="245" t="s">
        <v>140</v>
      </c>
      <c r="L565" s="250"/>
      <c r="M565" s="251" t="s">
        <v>32</v>
      </c>
      <c r="N565" s="252" t="s">
        <v>47</v>
      </c>
      <c r="O565" s="36"/>
      <c r="P565" s="191">
        <f>O565*H565</f>
        <v>0</v>
      </c>
      <c r="Q565" s="191">
        <v>0.254</v>
      </c>
      <c r="R565" s="191">
        <f>Q565*H565</f>
        <v>2.286</v>
      </c>
      <c r="S565" s="191">
        <v>0</v>
      </c>
      <c r="T565" s="192">
        <f>S565*H565</f>
        <v>0</v>
      </c>
      <c r="AR565" s="18" t="s">
        <v>195</v>
      </c>
      <c r="AT565" s="18" t="s">
        <v>387</v>
      </c>
      <c r="AU565" s="18" t="s">
        <v>84</v>
      </c>
      <c r="AY565" s="18" t="s">
        <v>134</v>
      </c>
      <c r="BE565" s="193">
        <f>IF(N565="základní",J565,0)</f>
        <v>0</v>
      </c>
      <c r="BF565" s="193">
        <f>IF(N565="snížená",J565,0)</f>
        <v>0</v>
      </c>
      <c r="BG565" s="193">
        <f>IF(N565="zákl. přenesená",J565,0)</f>
        <v>0</v>
      </c>
      <c r="BH565" s="193">
        <f>IF(N565="sníž. přenesená",J565,0)</f>
        <v>0</v>
      </c>
      <c r="BI565" s="193">
        <f>IF(N565="nulová",J565,0)</f>
        <v>0</v>
      </c>
      <c r="BJ565" s="18" t="s">
        <v>23</v>
      </c>
      <c r="BK565" s="193">
        <f>ROUND(I565*H565,2)</f>
        <v>0</v>
      </c>
      <c r="BL565" s="18" t="s">
        <v>141</v>
      </c>
      <c r="BM565" s="18" t="s">
        <v>600</v>
      </c>
    </row>
    <row r="566" spans="2:65" s="12" customFormat="1">
      <c r="B566" s="206"/>
      <c r="C566" s="207"/>
      <c r="D566" s="219" t="s">
        <v>143</v>
      </c>
      <c r="E566" s="229" t="s">
        <v>32</v>
      </c>
      <c r="F566" s="230" t="s">
        <v>601</v>
      </c>
      <c r="G566" s="207"/>
      <c r="H566" s="231">
        <v>9</v>
      </c>
      <c r="I566" s="211"/>
      <c r="J566" s="207"/>
      <c r="K566" s="207"/>
      <c r="L566" s="212"/>
      <c r="M566" s="213"/>
      <c r="N566" s="214"/>
      <c r="O566" s="214"/>
      <c r="P566" s="214"/>
      <c r="Q566" s="214"/>
      <c r="R566" s="214"/>
      <c r="S566" s="214"/>
      <c r="T566" s="215"/>
      <c r="AT566" s="216" t="s">
        <v>143</v>
      </c>
      <c r="AU566" s="216" t="s">
        <v>84</v>
      </c>
      <c r="AV566" s="12" t="s">
        <v>84</v>
      </c>
      <c r="AW566" s="12" t="s">
        <v>39</v>
      </c>
      <c r="AX566" s="12" t="s">
        <v>23</v>
      </c>
      <c r="AY566" s="216" t="s">
        <v>134</v>
      </c>
    </row>
    <row r="567" spans="2:65" s="1" customFormat="1" ht="20.45" customHeight="1">
      <c r="B567" s="35"/>
      <c r="C567" s="243" t="s">
        <v>602</v>
      </c>
      <c r="D567" s="243" t="s">
        <v>387</v>
      </c>
      <c r="E567" s="244" t="s">
        <v>603</v>
      </c>
      <c r="F567" s="245" t="s">
        <v>604</v>
      </c>
      <c r="G567" s="246" t="s">
        <v>458</v>
      </c>
      <c r="H567" s="247">
        <v>12</v>
      </c>
      <c r="I567" s="248"/>
      <c r="J567" s="249">
        <f>ROUND(I567*H567,2)</f>
        <v>0</v>
      </c>
      <c r="K567" s="245" t="s">
        <v>140</v>
      </c>
      <c r="L567" s="250"/>
      <c r="M567" s="251" t="s">
        <v>32</v>
      </c>
      <c r="N567" s="252" t="s">
        <v>47</v>
      </c>
      <c r="O567" s="36"/>
      <c r="P567" s="191">
        <f>O567*H567</f>
        <v>0</v>
      </c>
      <c r="Q567" s="191">
        <v>0.50600000000000001</v>
      </c>
      <c r="R567" s="191">
        <f>Q567*H567</f>
        <v>6.0720000000000001</v>
      </c>
      <c r="S567" s="191">
        <v>0</v>
      </c>
      <c r="T567" s="192">
        <f>S567*H567</f>
        <v>0</v>
      </c>
      <c r="AR567" s="18" t="s">
        <v>195</v>
      </c>
      <c r="AT567" s="18" t="s">
        <v>387</v>
      </c>
      <c r="AU567" s="18" t="s">
        <v>84</v>
      </c>
      <c r="AY567" s="18" t="s">
        <v>134</v>
      </c>
      <c r="BE567" s="193">
        <f>IF(N567="základní",J567,0)</f>
        <v>0</v>
      </c>
      <c r="BF567" s="193">
        <f>IF(N567="snížená",J567,0)</f>
        <v>0</v>
      </c>
      <c r="BG567" s="193">
        <f>IF(N567="zákl. přenesená",J567,0)</f>
        <v>0</v>
      </c>
      <c r="BH567" s="193">
        <f>IF(N567="sníž. přenesená",J567,0)</f>
        <v>0</v>
      </c>
      <c r="BI567" s="193">
        <f>IF(N567="nulová",J567,0)</f>
        <v>0</v>
      </c>
      <c r="BJ567" s="18" t="s">
        <v>23</v>
      </c>
      <c r="BK567" s="193">
        <f>ROUND(I567*H567,2)</f>
        <v>0</v>
      </c>
      <c r="BL567" s="18" t="s">
        <v>141</v>
      </c>
      <c r="BM567" s="18" t="s">
        <v>605</v>
      </c>
    </row>
    <row r="568" spans="2:65" s="12" customFormat="1">
      <c r="B568" s="206"/>
      <c r="C568" s="207"/>
      <c r="D568" s="219" t="s">
        <v>143</v>
      </c>
      <c r="E568" s="229" t="s">
        <v>32</v>
      </c>
      <c r="F568" s="230" t="s">
        <v>606</v>
      </c>
      <c r="G568" s="207"/>
      <c r="H568" s="231">
        <v>12</v>
      </c>
      <c r="I568" s="211"/>
      <c r="J568" s="207"/>
      <c r="K568" s="207"/>
      <c r="L568" s="212"/>
      <c r="M568" s="213"/>
      <c r="N568" s="214"/>
      <c r="O568" s="214"/>
      <c r="P568" s="214"/>
      <c r="Q568" s="214"/>
      <c r="R568" s="214"/>
      <c r="S568" s="214"/>
      <c r="T568" s="215"/>
      <c r="AT568" s="216" t="s">
        <v>143</v>
      </c>
      <c r="AU568" s="216" t="s">
        <v>84</v>
      </c>
      <c r="AV568" s="12" t="s">
        <v>84</v>
      </c>
      <c r="AW568" s="12" t="s">
        <v>39</v>
      </c>
      <c r="AX568" s="12" t="s">
        <v>23</v>
      </c>
      <c r="AY568" s="216" t="s">
        <v>134</v>
      </c>
    </row>
    <row r="569" spans="2:65" s="1" customFormat="1" ht="20.45" customHeight="1">
      <c r="B569" s="35"/>
      <c r="C569" s="243" t="s">
        <v>607</v>
      </c>
      <c r="D569" s="243" t="s">
        <v>387</v>
      </c>
      <c r="E569" s="244" t="s">
        <v>608</v>
      </c>
      <c r="F569" s="245" t="s">
        <v>609</v>
      </c>
      <c r="G569" s="246" t="s">
        <v>458</v>
      </c>
      <c r="H569" s="247">
        <v>17</v>
      </c>
      <c r="I569" s="248"/>
      <c r="J569" s="249">
        <f>ROUND(I569*H569,2)</f>
        <v>0</v>
      </c>
      <c r="K569" s="245" t="s">
        <v>140</v>
      </c>
      <c r="L569" s="250"/>
      <c r="M569" s="251" t="s">
        <v>32</v>
      </c>
      <c r="N569" s="252" t="s">
        <v>47</v>
      </c>
      <c r="O569" s="36"/>
      <c r="P569" s="191">
        <f>O569*H569</f>
        <v>0</v>
      </c>
      <c r="Q569" s="191">
        <v>1.0129999999999999</v>
      </c>
      <c r="R569" s="191">
        <f>Q569*H569</f>
        <v>17.220999999999997</v>
      </c>
      <c r="S569" s="191">
        <v>0</v>
      </c>
      <c r="T569" s="192">
        <f>S569*H569</f>
        <v>0</v>
      </c>
      <c r="AR569" s="18" t="s">
        <v>195</v>
      </c>
      <c r="AT569" s="18" t="s">
        <v>387</v>
      </c>
      <c r="AU569" s="18" t="s">
        <v>84</v>
      </c>
      <c r="AY569" s="18" t="s">
        <v>134</v>
      </c>
      <c r="BE569" s="193">
        <f>IF(N569="základní",J569,0)</f>
        <v>0</v>
      </c>
      <c r="BF569" s="193">
        <f>IF(N569="snížená",J569,0)</f>
        <v>0</v>
      </c>
      <c r="BG569" s="193">
        <f>IF(N569="zákl. přenesená",J569,0)</f>
        <v>0</v>
      </c>
      <c r="BH569" s="193">
        <f>IF(N569="sníž. přenesená",J569,0)</f>
        <v>0</v>
      </c>
      <c r="BI569" s="193">
        <f>IF(N569="nulová",J569,0)</f>
        <v>0</v>
      </c>
      <c r="BJ569" s="18" t="s">
        <v>23</v>
      </c>
      <c r="BK569" s="193">
        <f>ROUND(I569*H569,2)</f>
        <v>0</v>
      </c>
      <c r="BL569" s="18" t="s">
        <v>141</v>
      </c>
      <c r="BM569" s="18" t="s">
        <v>610</v>
      </c>
    </row>
    <row r="570" spans="2:65" s="12" customFormat="1">
      <c r="B570" s="206"/>
      <c r="C570" s="207"/>
      <c r="D570" s="219" t="s">
        <v>143</v>
      </c>
      <c r="E570" s="229" t="s">
        <v>32</v>
      </c>
      <c r="F570" s="230" t="s">
        <v>611</v>
      </c>
      <c r="G570" s="207"/>
      <c r="H570" s="231">
        <v>17</v>
      </c>
      <c r="I570" s="211"/>
      <c r="J570" s="207"/>
      <c r="K570" s="207"/>
      <c r="L570" s="212"/>
      <c r="M570" s="213"/>
      <c r="N570" s="214"/>
      <c r="O570" s="214"/>
      <c r="P570" s="214"/>
      <c r="Q570" s="214"/>
      <c r="R570" s="214"/>
      <c r="S570" s="214"/>
      <c r="T570" s="215"/>
      <c r="AT570" s="216" t="s">
        <v>143</v>
      </c>
      <c r="AU570" s="216" t="s">
        <v>84</v>
      </c>
      <c r="AV570" s="12" t="s">
        <v>84</v>
      </c>
      <c r="AW570" s="12" t="s">
        <v>39</v>
      </c>
      <c r="AX570" s="12" t="s">
        <v>23</v>
      </c>
      <c r="AY570" s="216" t="s">
        <v>134</v>
      </c>
    </row>
    <row r="571" spans="2:65" s="1" customFormat="1" ht="20.45" customHeight="1">
      <c r="B571" s="35"/>
      <c r="C571" s="243" t="s">
        <v>612</v>
      </c>
      <c r="D571" s="243" t="s">
        <v>387</v>
      </c>
      <c r="E571" s="244" t="s">
        <v>613</v>
      </c>
      <c r="F571" s="245" t="s">
        <v>614</v>
      </c>
      <c r="G571" s="246" t="s">
        <v>458</v>
      </c>
      <c r="H571" s="247">
        <v>93</v>
      </c>
      <c r="I571" s="248"/>
      <c r="J571" s="249">
        <f>ROUND(I571*H571,2)</f>
        <v>0</v>
      </c>
      <c r="K571" s="245" t="s">
        <v>140</v>
      </c>
      <c r="L571" s="250"/>
      <c r="M571" s="251" t="s">
        <v>32</v>
      </c>
      <c r="N571" s="252" t="s">
        <v>47</v>
      </c>
      <c r="O571" s="36"/>
      <c r="P571" s="191">
        <f>O571*H571</f>
        <v>0</v>
      </c>
      <c r="Q571" s="191">
        <v>2E-3</v>
      </c>
      <c r="R571" s="191">
        <f>Q571*H571</f>
        <v>0.186</v>
      </c>
      <c r="S571" s="191">
        <v>0</v>
      </c>
      <c r="T571" s="192">
        <f>S571*H571</f>
        <v>0</v>
      </c>
      <c r="AR571" s="18" t="s">
        <v>195</v>
      </c>
      <c r="AT571" s="18" t="s">
        <v>387</v>
      </c>
      <c r="AU571" s="18" t="s">
        <v>84</v>
      </c>
      <c r="AY571" s="18" t="s">
        <v>134</v>
      </c>
      <c r="BE571" s="193">
        <f>IF(N571="základní",J571,0)</f>
        <v>0</v>
      </c>
      <c r="BF571" s="193">
        <f>IF(N571="snížená",J571,0)</f>
        <v>0</v>
      </c>
      <c r="BG571" s="193">
        <f>IF(N571="zákl. přenesená",J571,0)</f>
        <v>0</v>
      </c>
      <c r="BH571" s="193">
        <f>IF(N571="sníž. přenesená",J571,0)</f>
        <v>0</v>
      </c>
      <c r="BI571" s="193">
        <f>IF(N571="nulová",J571,0)</f>
        <v>0</v>
      </c>
      <c r="BJ571" s="18" t="s">
        <v>23</v>
      </c>
      <c r="BK571" s="193">
        <f>ROUND(I571*H571,2)</f>
        <v>0</v>
      </c>
      <c r="BL571" s="18" t="s">
        <v>141</v>
      </c>
      <c r="BM571" s="18" t="s">
        <v>615</v>
      </c>
    </row>
    <row r="572" spans="2:65" s="12" customFormat="1">
      <c r="B572" s="206"/>
      <c r="C572" s="207"/>
      <c r="D572" s="219" t="s">
        <v>143</v>
      </c>
      <c r="E572" s="229" t="s">
        <v>32</v>
      </c>
      <c r="F572" s="230" t="s">
        <v>616</v>
      </c>
      <c r="G572" s="207"/>
      <c r="H572" s="231">
        <v>93</v>
      </c>
      <c r="I572" s="211"/>
      <c r="J572" s="207"/>
      <c r="K572" s="207"/>
      <c r="L572" s="212"/>
      <c r="M572" s="213"/>
      <c r="N572" s="214"/>
      <c r="O572" s="214"/>
      <c r="P572" s="214"/>
      <c r="Q572" s="214"/>
      <c r="R572" s="214"/>
      <c r="S572" s="214"/>
      <c r="T572" s="215"/>
      <c r="AT572" s="216" t="s">
        <v>143</v>
      </c>
      <c r="AU572" s="216" t="s">
        <v>84</v>
      </c>
      <c r="AV572" s="12" t="s">
        <v>84</v>
      </c>
      <c r="AW572" s="12" t="s">
        <v>39</v>
      </c>
      <c r="AX572" s="12" t="s">
        <v>23</v>
      </c>
      <c r="AY572" s="216" t="s">
        <v>134</v>
      </c>
    </row>
    <row r="573" spans="2:65" s="1" customFormat="1" ht="20.45" customHeight="1">
      <c r="B573" s="35"/>
      <c r="C573" s="182" t="s">
        <v>617</v>
      </c>
      <c r="D573" s="182" t="s">
        <v>136</v>
      </c>
      <c r="E573" s="183" t="s">
        <v>618</v>
      </c>
      <c r="F573" s="184" t="s">
        <v>619</v>
      </c>
      <c r="G573" s="185" t="s">
        <v>458</v>
      </c>
      <c r="H573" s="186">
        <v>27</v>
      </c>
      <c r="I573" s="187"/>
      <c r="J573" s="188">
        <f>ROUND(I573*H573,2)</f>
        <v>0</v>
      </c>
      <c r="K573" s="184" t="s">
        <v>140</v>
      </c>
      <c r="L573" s="55"/>
      <c r="M573" s="189" t="s">
        <v>32</v>
      </c>
      <c r="N573" s="190" t="s">
        <v>47</v>
      </c>
      <c r="O573" s="36"/>
      <c r="P573" s="191">
        <f>O573*H573</f>
        <v>0</v>
      </c>
      <c r="Q573" s="191">
        <v>2.137E-2</v>
      </c>
      <c r="R573" s="191">
        <f>Q573*H573</f>
        <v>0.57699</v>
      </c>
      <c r="S573" s="191">
        <v>0</v>
      </c>
      <c r="T573" s="192">
        <f>S573*H573</f>
        <v>0</v>
      </c>
      <c r="AR573" s="18" t="s">
        <v>141</v>
      </c>
      <c r="AT573" s="18" t="s">
        <v>136</v>
      </c>
      <c r="AU573" s="18" t="s">
        <v>84</v>
      </c>
      <c r="AY573" s="18" t="s">
        <v>134</v>
      </c>
      <c r="BE573" s="193">
        <f>IF(N573="základní",J573,0)</f>
        <v>0</v>
      </c>
      <c r="BF573" s="193">
        <f>IF(N573="snížená",J573,0)</f>
        <v>0</v>
      </c>
      <c r="BG573" s="193">
        <f>IF(N573="zákl. přenesená",J573,0)</f>
        <v>0</v>
      </c>
      <c r="BH573" s="193">
        <f>IF(N573="sníž. přenesená",J573,0)</f>
        <v>0</v>
      </c>
      <c r="BI573" s="193">
        <f>IF(N573="nulová",J573,0)</f>
        <v>0</v>
      </c>
      <c r="BJ573" s="18" t="s">
        <v>23</v>
      </c>
      <c r="BK573" s="193">
        <f>ROUND(I573*H573,2)</f>
        <v>0</v>
      </c>
      <c r="BL573" s="18" t="s">
        <v>141</v>
      </c>
      <c r="BM573" s="18" t="s">
        <v>620</v>
      </c>
    </row>
    <row r="574" spans="2:65" s="11" customFormat="1">
      <c r="B574" s="194"/>
      <c r="C574" s="195"/>
      <c r="D574" s="196" t="s">
        <v>143</v>
      </c>
      <c r="E574" s="197" t="s">
        <v>32</v>
      </c>
      <c r="F574" s="198" t="s">
        <v>251</v>
      </c>
      <c r="G574" s="195"/>
      <c r="H574" s="199" t="s">
        <v>32</v>
      </c>
      <c r="I574" s="200"/>
      <c r="J574" s="195"/>
      <c r="K574" s="195"/>
      <c r="L574" s="201"/>
      <c r="M574" s="202"/>
      <c r="N574" s="203"/>
      <c r="O574" s="203"/>
      <c r="P574" s="203"/>
      <c r="Q574" s="203"/>
      <c r="R574" s="203"/>
      <c r="S574" s="203"/>
      <c r="T574" s="204"/>
      <c r="AT574" s="205" t="s">
        <v>143</v>
      </c>
      <c r="AU574" s="205" t="s">
        <v>84</v>
      </c>
      <c r="AV574" s="11" t="s">
        <v>23</v>
      </c>
      <c r="AW574" s="11" t="s">
        <v>39</v>
      </c>
      <c r="AX574" s="11" t="s">
        <v>76</v>
      </c>
      <c r="AY574" s="205" t="s">
        <v>134</v>
      </c>
    </row>
    <row r="575" spans="2:65" s="12" customFormat="1">
      <c r="B575" s="206"/>
      <c r="C575" s="207"/>
      <c r="D575" s="219" t="s">
        <v>143</v>
      </c>
      <c r="E575" s="229" t="s">
        <v>32</v>
      </c>
      <c r="F575" s="230" t="s">
        <v>621</v>
      </c>
      <c r="G575" s="207"/>
      <c r="H575" s="231">
        <v>27</v>
      </c>
      <c r="I575" s="211"/>
      <c r="J575" s="207"/>
      <c r="K575" s="207"/>
      <c r="L575" s="212"/>
      <c r="M575" s="213"/>
      <c r="N575" s="214"/>
      <c r="O575" s="214"/>
      <c r="P575" s="214"/>
      <c r="Q575" s="214"/>
      <c r="R575" s="214"/>
      <c r="S575" s="214"/>
      <c r="T575" s="215"/>
      <c r="AT575" s="216" t="s">
        <v>143</v>
      </c>
      <c r="AU575" s="216" t="s">
        <v>84</v>
      </c>
      <c r="AV575" s="12" t="s">
        <v>84</v>
      </c>
      <c r="AW575" s="12" t="s">
        <v>39</v>
      </c>
      <c r="AX575" s="12" t="s">
        <v>23</v>
      </c>
      <c r="AY575" s="216" t="s">
        <v>134</v>
      </c>
    </row>
    <row r="576" spans="2:65" s="1" customFormat="1" ht="20.45" customHeight="1">
      <c r="B576" s="35"/>
      <c r="C576" s="243" t="s">
        <v>622</v>
      </c>
      <c r="D576" s="243" t="s">
        <v>387</v>
      </c>
      <c r="E576" s="244" t="s">
        <v>623</v>
      </c>
      <c r="F576" s="245" t="s">
        <v>624</v>
      </c>
      <c r="G576" s="246" t="s">
        <v>458</v>
      </c>
      <c r="H576" s="247">
        <v>27</v>
      </c>
      <c r="I576" s="248"/>
      <c r="J576" s="249">
        <f>ROUND(I576*H576,2)</f>
        <v>0</v>
      </c>
      <c r="K576" s="245" t="s">
        <v>140</v>
      </c>
      <c r="L576" s="250"/>
      <c r="M576" s="251" t="s">
        <v>32</v>
      </c>
      <c r="N576" s="252" t="s">
        <v>47</v>
      </c>
      <c r="O576" s="36"/>
      <c r="P576" s="191">
        <f>O576*H576</f>
        <v>0</v>
      </c>
      <c r="Q576" s="191">
        <v>0.54800000000000004</v>
      </c>
      <c r="R576" s="191">
        <f>Q576*H576</f>
        <v>14.796000000000001</v>
      </c>
      <c r="S576" s="191">
        <v>0</v>
      </c>
      <c r="T576" s="192">
        <f>S576*H576</f>
        <v>0</v>
      </c>
      <c r="AR576" s="18" t="s">
        <v>195</v>
      </c>
      <c r="AT576" s="18" t="s">
        <v>387</v>
      </c>
      <c r="AU576" s="18" t="s">
        <v>84</v>
      </c>
      <c r="AY576" s="18" t="s">
        <v>134</v>
      </c>
      <c r="BE576" s="193">
        <f>IF(N576="základní",J576,0)</f>
        <v>0</v>
      </c>
      <c r="BF576" s="193">
        <f>IF(N576="snížená",J576,0)</f>
        <v>0</v>
      </c>
      <c r="BG576" s="193">
        <f>IF(N576="zákl. přenesená",J576,0)</f>
        <v>0</v>
      </c>
      <c r="BH576" s="193">
        <f>IF(N576="sníž. přenesená",J576,0)</f>
        <v>0</v>
      </c>
      <c r="BI576" s="193">
        <f>IF(N576="nulová",J576,0)</f>
        <v>0</v>
      </c>
      <c r="BJ576" s="18" t="s">
        <v>23</v>
      </c>
      <c r="BK576" s="193">
        <f>ROUND(I576*H576,2)</f>
        <v>0</v>
      </c>
      <c r="BL576" s="18" t="s">
        <v>141</v>
      </c>
      <c r="BM576" s="18" t="s">
        <v>625</v>
      </c>
    </row>
    <row r="577" spans="2:65" s="12" customFormat="1">
      <c r="B577" s="206"/>
      <c r="C577" s="207"/>
      <c r="D577" s="219" t="s">
        <v>143</v>
      </c>
      <c r="E577" s="229" t="s">
        <v>32</v>
      </c>
      <c r="F577" s="230" t="s">
        <v>410</v>
      </c>
      <c r="G577" s="207"/>
      <c r="H577" s="231">
        <v>27</v>
      </c>
      <c r="I577" s="211"/>
      <c r="J577" s="207"/>
      <c r="K577" s="207"/>
      <c r="L577" s="212"/>
      <c r="M577" s="213"/>
      <c r="N577" s="214"/>
      <c r="O577" s="214"/>
      <c r="P577" s="214"/>
      <c r="Q577" s="214"/>
      <c r="R577" s="214"/>
      <c r="S577" s="214"/>
      <c r="T577" s="215"/>
      <c r="AT577" s="216" t="s">
        <v>143</v>
      </c>
      <c r="AU577" s="216" t="s">
        <v>84</v>
      </c>
      <c r="AV577" s="12" t="s">
        <v>84</v>
      </c>
      <c r="AW577" s="12" t="s">
        <v>39</v>
      </c>
      <c r="AX577" s="12" t="s">
        <v>23</v>
      </c>
      <c r="AY577" s="216" t="s">
        <v>134</v>
      </c>
    </row>
    <row r="578" spans="2:65" s="1" customFormat="1" ht="20.45" customHeight="1">
      <c r="B578" s="35"/>
      <c r="C578" s="182" t="s">
        <v>626</v>
      </c>
      <c r="D578" s="182" t="s">
        <v>136</v>
      </c>
      <c r="E578" s="183" t="s">
        <v>627</v>
      </c>
      <c r="F578" s="184" t="s">
        <v>628</v>
      </c>
      <c r="G578" s="185" t="s">
        <v>458</v>
      </c>
      <c r="H578" s="186">
        <v>27</v>
      </c>
      <c r="I578" s="187"/>
      <c r="J578" s="188">
        <f>ROUND(I578*H578,2)</f>
        <v>0</v>
      </c>
      <c r="K578" s="184" t="s">
        <v>140</v>
      </c>
      <c r="L578" s="55"/>
      <c r="M578" s="189" t="s">
        <v>32</v>
      </c>
      <c r="N578" s="190" t="s">
        <v>47</v>
      </c>
      <c r="O578" s="36"/>
      <c r="P578" s="191">
        <f>O578*H578</f>
        <v>0</v>
      </c>
      <c r="Q578" s="191">
        <v>2.7529999999999999E-2</v>
      </c>
      <c r="R578" s="191">
        <f>Q578*H578</f>
        <v>0.74330999999999992</v>
      </c>
      <c r="S578" s="191">
        <v>0</v>
      </c>
      <c r="T578" s="192">
        <f>S578*H578</f>
        <v>0</v>
      </c>
      <c r="AR578" s="18" t="s">
        <v>141</v>
      </c>
      <c r="AT578" s="18" t="s">
        <v>136</v>
      </c>
      <c r="AU578" s="18" t="s">
        <v>84</v>
      </c>
      <c r="AY578" s="18" t="s">
        <v>134</v>
      </c>
      <c r="BE578" s="193">
        <f>IF(N578="základní",J578,0)</f>
        <v>0</v>
      </c>
      <c r="BF578" s="193">
        <f>IF(N578="snížená",J578,0)</f>
        <v>0</v>
      </c>
      <c r="BG578" s="193">
        <f>IF(N578="zákl. přenesená",J578,0)</f>
        <v>0</v>
      </c>
      <c r="BH578" s="193">
        <f>IF(N578="sníž. přenesená",J578,0)</f>
        <v>0</v>
      </c>
      <c r="BI578" s="193">
        <f>IF(N578="nulová",J578,0)</f>
        <v>0</v>
      </c>
      <c r="BJ578" s="18" t="s">
        <v>23</v>
      </c>
      <c r="BK578" s="193">
        <f>ROUND(I578*H578,2)</f>
        <v>0</v>
      </c>
      <c r="BL578" s="18" t="s">
        <v>141</v>
      </c>
      <c r="BM578" s="18" t="s">
        <v>629</v>
      </c>
    </row>
    <row r="579" spans="2:65" s="11" customFormat="1">
      <c r="B579" s="194"/>
      <c r="C579" s="195"/>
      <c r="D579" s="196" t="s">
        <v>143</v>
      </c>
      <c r="E579" s="197" t="s">
        <v>32</v>
      </c>
      <c r="F579" s="198" t="s">
        <v>251</v>
      </c>
      <c r="G579" s="195"/>
      <c r="H579" s="199" t="s">
        <v>32</v>
      </c>
      <c r="I579" s="200"/>
      <c r="J579" s="195"/>
      <c r="K579" s="195"/>
      <c r="L579" s="201"/>
      <c r="M579" s="202"/>
      <c r="N579" s="203"/>
      <c r="O579" s="203"/>
      <c r="P579" s="203"/>
      <c r="Q579" s="203"/>
      <c r="R579" s="203"/>
      <c r="S579" s="203"/>
      <c r="T579" s="204"/>
      <c r="AT579" s="205" t="s">
        <v>143</v>
      </c>
      <c r="AU579" s="205" t="s">
        <v>84</v>
      </c>
      <c r="AV579" s="11" t="s">
        <v>23</v>
      </c>
      <c r="AW579" s="11" t="s">
        <v>39</v>
      </c>
      <c r="AX579" s="11" t="s">
        <v>76</v>
      </c>
      <c r="AY579" s="205" t="s">
        <v>134</v>
      </c>
    </row>
    <row r="580" spans="2:65" s="12" customFormat="1">
      <c r="B580" s="206"/>
      <c r="C580" s="207"/>
      <c r="D580" s="219" t="s">
        <v>143</v>
      </c>
      <c r="E580" s="229" t="s">
        <v>32</v>
      </c>
      <c r="F580" s="230" t="s">
        <v>621</v>
      </c>
      <c r="G580" s="207"/>
      <c r="H580" s="231">
        <v>27</v>
      </c>
      <c r="I580" s="211"/>
      <c r="J580" s="207"/>
      <c r="K580" s="207"/>
      <c r="L580" s="212"/>
      <c r="M580" s="213"/>
      <c r="N580" s="214"/>
      <c r="O580" s="214"/>
      <c r="P580" s="214"/>
      <c r="Q580" s="214"/>
      <c r="R580" s="214"/>
      <c r="S580" s="214"/>
      <c r="T580" s="215"/>
      <c r="AT580" s="216" t="s">
        <v>143</v>
      </c>
      <c r="AU580" s="216" t="s">
        <v>84</v>
      </c>
      <c r="AV580" s="12" t="s">
        <v>84</v>
      </c>
      <c r="AW580" s="12" t="s">
        <v>39</v>
      </c>
      <c r="AX580" s="12" t="s">
        <v>23</v>
      </c>
      <c r="AY580" s="216" t="s">
        <v>134</v>
      </c>
    </row>
    <row r="581" spans="2:65" s="1" customFormat="1" ht="20.45" customHeight="1">
      <c r="B581" s="35"/>
      <c r="C581" s="243" t="s">
        <v>630</v>
      </c>
      <c r="D581" s="243" t="s">
        <v>387</v>
      </c>
      <c r="E581" s="244" t="s">
        <v>631</v>
      </c>
      <c r="F581" s="245" t="s">
        <v>632</v>
      </c>
      <c r="G581" s="246" t="s">
        <v>458</v>
      </c>
      <c r="H581" s="247">
        <v>24</v>
      </c>
      <c r="I581" s="248"/>
      <c r="J581" s="249">
        <f>ROUND(I581*H581,2)</f>
        <v>0</v>
      </c>
      <c r="K581" s="245" t="s">
        <v>32</v>
      </c>
      <c r="L581" s="250"/>
      <c r="M581" s="251" t="s">
        <v>32</v>
      </c>
      <c r="N581" s="252" t="s">
        <v>47</v>
      </c>
      <c r="O581" s="36"/>
      <c r="P581" s="191">
        <f>O581*H581</f>
        <v>0</v>
      </c>
      <c r="Q581" s="191">
        <v>1.425</v>
      </c>
      <c r="R581" s="191">
        <f>Q581*H581</f>
        <v>34.200000000000003</v>
      </c>
      <c r="S581" s="191">
        <v>0</v>
      </c>
      <c r="T581" s="192">
        <f>S581*H581</f>
        <v>0</v>
      </c>
      <c r="AR581" s="18" t="s">
        <v>195</v>
      </c>
      <c r="AT581" s="18" t="s">
        <v>387</v>
      </c>
      <c r="AU581" s="18" t="s">
        <v>84</v>
      </c>
      <c r="AY581" s="18" t="s">
        <v>134</v>
      </c>
      <c r="BE581" s="193">
        <f>IF(N581="základní",J581,0)</f>
        <v>0</v>
      </c>
      <c r="BF581" s="193">
        <f>IF(N581="snížená",J581,0)</f>
        <v>0</v>
      </c>
      <c r="BG581" s="193">
        <f>IF(N581="zákl. přenesená",J581,0)</f>
        <v>0</v>
      </c>
      <c r="BH581" s="193">
        <f>IF(N581="sníž. přenesená",J581,0)</f>
        <v>0</v>
      </c>
      <c r="BI581" s="193">
        <f>IF(N581="nulová",J581,0)</f>
        <v>0</v>
      </c>
      <c r="BJ581" s="18" t="s">
        <v>23</v>
      </c>
      <c r="BK581" s="193">
        <f>ROUND(I581*H581,2)</f>
        <v>0</v>
      </c>
      <c r="BL581" s="18" t="s">
        <v>141</v>
      </c>
      <c r="BM581" s="18" t="s">
        <v>633</v>
      </c>
    </row>
    <row r="582" spans="2:65" s="11" customFormat="1">
      <c r="B582" s="194"/>
      <c r="C582" s="195"/>
      <c r="D582" s="196" t="s">
        <v>143</v>
      </c>
      <c r="E582" s="197" t="s">
        <v>32</v>
      </c>
      <c r="F582" s="198" t="s">
        <v>251</v>
      </c>
      <c r="G582" s="195"/>
      <c r="H582" s="199" t="s">
        <v>32</v>
      </c>
      <c r="I582" s="200"/>
      <c r="J582" s="195"/>
      <c r="K582" s="195"/>
      <c r="L582" s="201"/>
      <c r="M582" s="202"/>
      <c r="N582" s="203"/>
      <c r="O582" s="203"/>
      <c r="P582" s="203"/>
      <c r="Q582" s="203"/>
      <c r="R582" s="203"/>
      <c r="S582" s="203"/>
      <c r="T582" s="204"/>
      <c r="AT582" s="205" t="s">
        <v>143</v>
      </c>
      <c r="AU582" s="205" t="s">
        <v>84</v>
      </c>
      <c r="AV582" s="11" t="s">
        <v>23</v>
      </c>
      <c r="AW582" s="11" t="s">
        <v>39</v>
      </c>
      <c r="AX582" s="11" t="s">
        <v>76</v>
      </c>
      <c r="AY582" s="205" t="s">
        <v>134</v>
      </c>
    </row>
    <row r="583" spans="2:65" s="12" customFormat="1">
      <c r="B583" s="206"/>
      <c r="C583" s="207"/>
      <c r="D583" s="219" t="s">
        <v>143</v>
      </c>
      <c r="E583" s="229" t="s">
        <v>32</v>
      </c>
      <c r="F583" s="230" t="s">
        <v>634</v>
      </c>
      <c r="G583" s="207"/>
      <c r="H583" s="231">
        <v>24</v>
      </c>
      <c r="I583" s="211"/>
      <c r="J583" s="207"/>
      <c r="K583" s="207"/>
      <c r="L583" s="212"/>
      <c r="M583" s="213"/>
      <c r="N583" s="214"/>
      <c r="O583" s="214"/>
      <c r="P583" s="214"/>
      <c r="Q583" s="214"/>
      <c r="R583" s="214"/>
      <c r="S583" s="214"/>
      <c r="T583" s="215"/>
      <c r="AT583" s="216" t="s">
        <v>143</v>
      </c>
      <c r="AU583" s="216" t="s">
        <v>84</v>
      </c>
      <c r="AV583" s="12" t="s">
        <v>84</v>
      </c>
      <c r="AW583" s="12" t="s">
        <v>39</v>
      </c>
      <c r="AX583" s="12" t="s">
        <v>23</v>
      </c>
      <c r="AY583" s="216" t="s">
        <v>134</v>
      </c>
    </row>
    <row r="584" spans="2:65" s="1" customFormat="1" ht="20.45" customHeight="1">
      <c r="B584" s="35"/>
      <c r="C584" s="243" t="s">
        <v>635</v>
      </c>
      <c r="D584" s="243" t="s">
        <v>387</v>
      </c>
      <c r="E584" s="244" t="s">
        <v>636</v>
      </c>
      <c r="F584" s="245" t="s">
        <v>637</v>
      </c>
      <c r="G584" s="246" t="s">
        <v>458</v>
      </c>
      <c r="H584" s="247">
        <v>3</v>
      </c>
      <c r="I584" s="248"/>
      <c r="J584" s="249">
        <f>ROUND(I584*H584,2)</f>
        <v>0</v>
      </c>
      <c r="K584" s="245" t="s">
        <v>32</v>
      </c>
      <c r="L584" s="250"/>
      <c r="M584" s="251" t="s">
        <v>32</v>
      </c>
      <c r="N584" s="252" t="s">
        <v>47</v>
      </c>
      <c r="O584" s="36"/>
      <c r="P584" s="191">
        <f>O584*H584</f>
        <v>0</v>
      </c>
      <c r="Q584" s="191">
        <v>1.39</v>
      </c>
      <c r="R584" s="191">
        <f>Q584*H584</f>
        <v>4.17</v>
      </c>
      <c r="S584" s="191">
        <v>0</v>
      </c>
      <c r="T584" s="192">
        <f>S584*H584</f>
        <v>0</v>
      </c>
      <c r="AR584" s="18" t="s">
        <v>195</v>
      </c>
      <c r="AT584" s="18" t="s">
        <v>387</v>
      </c>
      <c r="AU584" s="18" t="s">
        <v>84</v>
      </c>
      <c r="AY584" s="18" t="s">
        <v>134</v>
      </c>
      <c r="BE584" s="193">
        <f>IF(N584="základní",J584,0)</f>
        <v>0</v>
      </c>
      <c r="BF584" s="193">
        <f>IF(N584="snížená",J584,0)</f>
        <v>0</v>
      </c>
      <c r="BG584" s="193">
        <f>IF(N584="zákl. přenesená",J584,0)</f>
        <v>0</v>
      </c>
      <c r="BH584" s="193">
        <f>IF(N584="sníž. přenesená",J584,0)</f>
        <v>0</v>
      </c>
      <c r="BI584" s="193">
        <f>IF(N584="nulová",J584,0)</f>
        <v>0</v>
      </c>
      <c r="BJ584" s="18" t="s">
        <v>23</v>
      </c>
      <c r="BK584" s="193">
        <f>ROUND(I584*H584,2)</f>
        <v>0</v>
      </c>
      <c r="BL584" s="18" t="s">
        <v>141</v>
      </c>
      <c r="BM584" s="18" t="s">
        <v>638</v>
      </c>
    </row>
    <row r="585" spans="2:65" s="11" customFormat="1">
      <c r="B585" s="194"/>
      <c r="C585" s="195"/>
      <c r="D585" s="196" t="s">
        <v>143</v>
      </c>
      <c r="E585" s="197" t="s">
        <v>32</v>
      </c>
      <c r="F585" s="198" t="s">
        <v>639</v>
      </c>
      <c r="G585" s="195"/>
      <c r="H585" s="199" t="s">
        <v>32</v>
      </c>
      <c r="I585" s="200"/>
      <c r="J585" s="195"/>
      <c r="K585" s="195"/>
      <c r="L585" s="201"/>
      <c r="M585" s="202"/>
      <c r="N585" s="203"/>
      <c r="O585" s="203"/>
      <c r="P585" s="203"/>
      <c r="Q585" s="203"/>
      <c r="R585" s="203"/>
      <c r="S585" s="203"/>
      <c r="T585" s="204"/>
      <c r="AT585" s="205" t="s">
        <v>143</v>
      </c>
      <c r="AU585" s="205" t="s">
        <v>84</v>
      </c>
      <c r="AV585" s="11" t="s">
        <v>23</v>
      </c>
      <c r="AW585" s="11" t="s">
        <v>39</v>
      </c>
      <c r="AX585" s="11" t="s">
        <v>76</v>
      </c>
      <c r="AY585" s="205" t="s">
        <v>134</v>
      </c>
    </row>
    <row r="586" spans="2:65" s="12" customFormat="1">
      <c r="B586" s="206"/>
      <c r="C586" s="207"/>
      <c r="D586" s="219" t="s">
        <v>143</v>
      </c>
      <c r="E586" s="229" t="s">
        <v>32</v>
      </c>
      <c r="F586" s="230" t="s">
        <v>159</v>
      </c>
      <c r="G586" s="207"/>
      <c r="H586" s="231">
        <v>3</v>
      </c>
      <c r="I586" s="211"/>
      <c r="J586" s="207"/>
      <c r="K586" s="207"/>
      <c r="L586" s="212"/>
      <c r="M586" s="213"/>
      <c r="N586" s="214"/>
      <c r="O586" s="214"/>
      <c r="P586" s="214"/>
      <c r="Q586" s="214"/>
      <c r="R586" s="214"/>
      <c r="S586" s="214"/>
      <c r="T586" s="215"/>
      <c r="AT586" s="216" t="s">
        <v>143</v>
      </c>
      <c r="AU586" s="216" t="s">
        <v>84</v>
      </c>
      <c r="AV586" s="12" t="s">
        <v>84</v>
      </c>
      <c r="AW586" s="12" t="s">
        <v>39</v>
      </c>
      <c r="AX586" s="12" t="s">
        <v>23</v>
      </c>
      <c r="AY586" s="216" t="s">
        <v>134</v>
      </c>
    </row>
    <row r="587" spans="2:65" s="1" customFormat="1" ht="28.9" customHeight="1">
      <c r="B587" s="35"/>
      <c r="C587" s="182" t="s">
        <v>640</v>
      </c>
      <c r="D587" s="182" t="s">
        <v>136</v>
      </c>
      <c r="E587" s="183" t="s">
        <v>641</v>
      </c>
      <c r="F587" s="184" t="s">
        <v>642</v>
      </c>
      <c r="G587" s="185" t="s">
        <v>458</v>
      </c>
      <c r="H587" s="186">
        <v>27</v>
      </c>
      <c r="I587" s="187"/>
      <c r="J587" s="188">
        <f>ROUND(I587*H587,2)</f>
        <v>0</v>
      </c>
      <c r="K587" s="184" t="s">
        <v>140</v>
      </c>
      <c r="L587" s="55"/>
      <c r="M587" s="189" t="s">
        <v>32</v>
      </c>
      <c r="N587" s="190" t="s">
        <v>47</v>
      </c>
      <c r="O587" s="36"/>
      <c r="P587" s="191">
        <f>O587*H587</f>
        <v>0</v>
      </c>
      <c r="Q587" s="191">
        <v>7.0200000000000002E-3</v>
      </c>
      <c r="R587" s="191">
        <f>Q587*H587</f>
        <v>0.18954000000000001</v>
      </c>
      <c r="S587" s="191">
        <v>0</v>
      </c>
      <c r="T587" s="192">
        <f>S587*H587</f>
        <v>0</v>
      </c>
      <c r="AR587" s="18" t="s">
        <v>141</v>
      </c>
      <c r="AT587" s="18" t="s">
        <v>136</v>
      </c>
      <c r="AU587" s="18" t="s">
        <v>84</v>
      </c>
      <c r="AY587" s="18" t="s">
        <v>134</v>
      </c>
      <c r="BE587" s="193">
        <f>IF(N587="základní",J587,0)</f>
        <v>0</v>
      </c>
      <c r="BF587" s="193">
        <f>IF(N587="snížená",J587,0)</f>
        <v>0</v>
      </c>
      <c r="BG587" s="193">
        <f>IF(N587="zákl. přenesená",J587,0)</f>
        <v>0</v>
      </c>
      <c r="BH587" s="193">
        <f>IF(N587="sníž. přenesená",J587,0)</f>
        <v>0</v>
      </c>
      <c r="BI587" s="193">
        <f>IF(N587="nulová",J587,0)</f>
        <v>0</v>
      </c>
      <c r="BJ587" s="18" t="s">
        <v>23</v>
      </c>
      <c r="BK587" s="193">
        <f>ROUND(I587*H587,2)</f>
        <v>0</v>
      </c>
      <c r="BL587" s="18" t="s">
        <v>141</v>
      </c>
      <c r="BM587" s="18" t="s">
        <v>643</v>
      </c>
    </row>
    <row r="588" spans="2:65" s="11" customFormat="1">
      <c r="B588" s="194"/>
      <c r="C588" s="195"/>
      <c r="D588" s="196" t="s">
        <v>143</v>
      </c>
      <c r="E588" s="197" t="s">
        <v>32</v>
      </c>
      <c r="F588" s="198" t="s">
        <v>251</v>
      </c>
      <c r="G588" s="195"/>
      <c r="H588" s="199" t="s">
        <v>32</v>
      </c>
      <c r="I588" s="200"/>
      <c r="J588" s="195"/>
      <c r="K588" s="195"/>
      <c r="L588" s="201"/>
      <c r="M588" s="202"/>
      <c r="N588" s="203"/>
      <c r="O588" s="203"/>
      <c r="P588" s="203"/>
      <c r="Q588" s="203"/>
      <c r="R588" s="203"/>
      <c r="S588" s="203"/>
      <c r="T588" s="204"/>
      <c r="AT588" s="205" t="s">
        <v>143</v>
      </c>
      <c r="AU588" s="205" t="s">
        <v>84</v>
      </c>
      <c r="AV588" s="11" t="s">
        <v>23</v>
      </c>
      <c r="AW588" s="11" t="s">
        <v>39</v>
      </c>
      <c r="AX588" s="11" t="s">
        <v>76</v>
      </c>
      <c r="AY588" s="205" t="s">
        <v>134</v>
      </c>
    </row>
    <row r="589" spans="2:65" s="12" customFormat="1">
      <c r="B589" s="206"/>
      <c r="C589" s="207"/>
      <c r="D589" s="219" t="s">
        <v>143</v>
      </c>
      <c r="E589" s="229" t="s">
        <v>32</v>
      </c>
      <c r="F589" s="230" t="s">
        <v>621</v>
      </c>
      <c r="G589" s="207"/>
      <c r="H589" s="231">
        <v>27</v>
      </c>
      <c r="I589" s="211"/>
      <c r="J589" s="207"/>
      <c r="K589" s="207"/>
      <c r="L589" s="212"/>
      <c r="M589" s="213"/>
      <c r="N589" s="214"/>
      <c r="O589" s="214"/>
      <c r="P589" s="214"/>
      <c r="Q589" s="214"/>
      <c r="R589" s="214"/>
      <c r="S589" s="214"/>
      <c r="T589" s="215"/>
      <c r="AT589" s="216" t="s">
        <v>143</v>
      </c>
      <c r="AU589" s="216" t="s">
        <v>84</v>
      </c>
      <c r="AV589" s="12" t="s">
        <v>84</v>
      </c>
      <c r="AW589" s="12" t="s">
        <v>39</v>
      </c>
      <c r="AX589" s="12" t="s">
        <v>23</v>
      </c>
      <c r="AY589" s="216" t="s">
        <v>134</v>
      </c>
    </row>
    <row r="590" spans="2:65" s="1" customFormat="1" ht="20.45" customHeight="1">
      <c r="B590" s="35"/>
      <c r="C590" s="243" t="s">
        <v>644</v>
      </c>
      <c r="D590" s="243" t="s">
        <v>387</v>
      </c>
      <c r="E590" s="244" t="s">
        <v>645</v>
      </c>
      <c r="F590" s="245" t="s">
        <v>646</v>
      </c>
      <c r="G590" s="246" t="s">
        <v>458</v>
      </c>
      <c r="H590" s="247">
        <v>11</v>
      </c>
      <c r="I590" s="248"/>
      <c r="J590" s="249">
        <f>ROUND(I590*H590,2)</f>
        <v>0</v>
      </c>
      <c r="K590" s="245" t="s">
        <v>32</v>
      </c>
      <c r="L590" s="250"/>
      <c r="M590" s="251" t="s">
        <v>32</v>
      </c>
      <c r="N590" s="252" t="s">
        <v>47</v>
      </c>
      <c r="O590" s="36"/>
      <c r="P590" s="191">
        <f>O590*H590</f>
        <v>0</v>
      </c>
      <c r="Q590" s="191">
        <v>0.16500000000000001</v>
      </c>
      <c r="R590" s="191">
        <f>Q590*H590</f>
        <v>1.8150000000000002</v>
      </c>
      <c r="S590" s="191">
        <v>0</v>
      </c>
      <c r="T590" s="192">
        <f>S590*H590</f>
        <v>0</v>
      </c>
      <c r="AR590" s="18" t="s">
        <v>195</v>
      </c>
      <c r="AT590" s="18" t="s">
        <v>387</v>
      </c>
      <c r="AU590" s="18" t="s">
        <v>84</v>
      </c>
      <c r="AY590" s="18" t="s">
        <v>134</v>
      </c>
      <c r="BE590" s="193">
        <f>IF(N590="základní",J590,0)</f>
        <v>0</v>
      </c>
      <c r="BF590" s="193">
        <f>IF(N590="snížená",J590,0)</f>
        <v>0</v>
      </c>
      <c r="BG590" s="193">
        <f>IF(N590="zákl. přenesená",J590,0)</f>
        <v>0</v>
      </c>
      <c r="BH590" s="193">
        <f>IF(N590="sníž. přenesená",J590,0)</f>
        <v>0</v>
      </c>
      <c r="BI590" s="193">
        <f>IF(N590="nulová",J590,0)</f>
        <v>0</v>
      </c>
      <c r="BJ590" s="18" t="s">
        <v>23</v>
      </c>
      <c r="BK590" s="193">
        <f>ROUND(I590*H590,2)</f>
        <v>0</v>
      </c>
      <c r="BL590" s="18" t="s">
        <v>141</v>
      </c>
      <c r="BM590" s="18" t="s">
        <v>647</v>
      </c>
    </row>
    <row r="591" spans="2:65" s="11" customFormat="1">
      <c r="B591" s="194"/>
      <c r="C591" s="195"/>
      <c r="D591" s="196" t="s">
        <v>143</v>
      </c>
      <c r="E591" s="197" t="s">
        <v>32</v>
      </c>
      <c r="F591" s="198" t="s">
        <v>251</v>
      </c>
      <c r="G591" s="195"/>
      <c r="H591" s="199" t="s">
        <v>32</v>
      </c>
      <c r="I591" s="200"/>
      <c r="J591" s="195"/>
      <c r="K591" s="195"/>
      <c r="L591" s="201"/>
      <c r="M591" s="202"/>
      <c r="N591" s="203"/>
      <c r="O591" s="203"/>
      <c r="P591" s="203"/>
      <c r="Q591" s="203"/>
      <c r="R591" s="203"/>
      <c r="S591" s="203"/>
      <c r="T591" s="204"/>
      <c r="AT591" s="205" t="s">
        <v>143</v>
      </c>
      <c r="AU591" s="205" t="s">
        <v>84</v>
      </c>
      <c r="AV591" s="11" t="s">
        <v>23</v>
      </c>
      <c r="AW591" s="11" t="s">
        <v>39</v>
      </c>
      <c r="AX591" s="11" t="s">
        <v>76</v>
      </c>
      <c r="AY591" s="205" t="s">
        <v>134</v>
      </c>
    </row>
    <row r="592" spans="2:65" s="12" customFormat="1">
      <c r="B592" s="206"/>
      <c r="C592" s="207"/>
      <c r="D592" s="219" t="s">
        <v>143</v>
      </c>
      <c r="E592" s="229" t="s">
        <v>32</v>
      </c>
      <c r="F592" s="230" t="s">
        <v>648</v>
      </c>
      <c r="G592" s="207"/>
      <c r="H592" s="231">
        <v>11</v>
      </c>
      <c r="I592" s="211"/>
      <c r="J592" s="207"/>
      <c r="K592" s="207"/>
      <c r="L592" s="212"/>
      <c r="M592" s="213"/>
      <c r="N592" s="214"/>
      <c r="O592" s="214"/>
      <c r="P592" s="214"/>
      <c r="Q592" s="214"/>
      <c r="R592" s="214"/>
      <c r="S592" s="214"/>
      <c r="T592" s="215"/>
      <c r="AT592" s="216" t="s">
        <v>143</v>
      </c>
      <c r="AU592" s="216" t="s">
        <v>84</v>
      </c>
      <c r="AV592" s="12" t="s">
        <v>84</v>
      </c>
      <c r="AW592" s="12" t="s">
        <v>39</v>
      </c>
      <c r="AX592" s="12" t="s">
        <v>23</v>
      </c>
      <c r="AY592" s="216" t="s">
        <v>134</v>
      </c>
    </row>
    <row r="593" spans="2:65" s="1" customFormat="1" ht="20.45" customHeight="1">
      <c r="B593" s="35"/>
      <c r="C593" s="243" t="s">
        <v>649</v>
      </c>
      <c r="D593" s="243" t="s">
        <v>387</v>
      </c>
      <c r="E593" s="244" t="s">
        <v>650</v>
      </c>
      <c r="F593" s="245" t="s">
        <v>651</v>
      </c>
      <c r="G593" s="246" t="s">
        <v>458</v>
      </c>
      <c r="H593" s="247">
        <v>16</v>
      </c>
      <c r="I593" s="248"/>
      <c r="J593" s="249">
        <f>ROUND(I593*H593,2)</f>
        <v>0</v>
      </c>
      <c r="K593" s="245" t="s">
        <v>32</v>
      </c>
      <c r="L593" s="250"/>
      <c r="M593" s="251" t="s">
        <v>32</v>
      </c>
      <c r="N593" s="252" t="s">
        <v>47</v>
      </c>
      <c r="O593" s="36"/>
      <c r="P593" s="191">
        <f>O593*H593</f>
        <v>0</v>
      </c>
      <c r="Q593" s="191">
        <v>0.16200000000000001</v>
      </c>
      <c r="R593" s="191">
        <f>Q593*H593</f>
        <v>2.5920000000000001</v>
      </c>
      <c r="S593" s="191">
        <v>0</v>
      </c>
      <c r="T593" s="192">
        <f>S593*H593</f>
        <v>0</v>
      </c>
      <c r="AR593" s="18" t="s">
        <v>195</v>
      </c>
      <c r="AT593" s="18" t="s">
        <v>387</v>
      </c>
      <c r="AU593" s="18" t="s">
        <v>84</v>
      </c>
      <c r="AY593" s="18" t="s">
        <v>134</v>
      </c>
      <c r="BE593" s="193">
        <f>IF(N593="základní",J593,0)</f>
        <v>0</v>
      </c>
      <c r="BF593" s="193">
        <f>IF(N593="snížená",J593,0)</f>
        <v>0</v>
      </c>
      <c r="BG593" s="193">
        <f>IF(N593="zákl. přenesená",J593,0)</f>
        <v>0</v>
      </c>
      <c r="BH593" s="193">
        <f>IF(N593="sníž. přenesená",J593,0)</f>
        <v>0</v>
      </c>
      <c r="BI593" s="193">
        <f>IF(N593="nulová",J593,0)</f>
        <v>0</v>
      </c>
      <c r="BJ593" s="18" t="s">
        <v>23</v>
      </c>
      <c r="BK593" s="193">
        <f>ROUND(I593*H593,2)</f>
        <v>0</v>
      </c>
      <c r="BL593" s="18" t="s">
        <v>141</v>
      </c>
      <c r="BM593" s="18" t="s">
        <v>652</v>
      </c>
    </row>
    <row r="594" spans="2:65" s="11" customFormat="1">
      <c r="B594" s="194"/>
      <c r="C594" s="195"/>
      <c r="D594" s="196" t="s">
        <v>143</v>
      </c>
      <c r="E594" s="197" t="s">
        <v>32</v>
      </c>
      <c r="F594" s="198" t="s">
        <v>251</v>
      </c>
      <c r="G594" s="195"/>
      <c r="H594" s="199" t="s">
        <v>32</v>
      </c>
      <c r="I594" s="200"/>
      <c r="J594" s="195"/>
      <c r="K594" s="195"/>
      <c r="L594" s="201"/>
      <c r="M594" s="202"/>
      <c r="N594" s="203"/>
      <c r="O594" s="203"/>
      <c r="P594" s="203"/>
      <c r="Q594" s="203"/>
      <c r="R594" s="203"/>
      <c r="S594" s="203"/>
      <c r="T594" s="204"/>
      <c r="AT594" s="205" t="s">
        <v>143</v>
      </c>
      <c r="AU594" s="205" t="s">
        <v>84</v>
      </c>
      <c r="AV594" s="11" t="s">
        <v>23</v>
      </c>
      <c r="AW594" s="11" t="s">
        <v>39</v>
      </c>
      <c r="AX594" s="11" t="s">
        <v>76</v>
      </c>
      <c r="AY594" s="205" t="s">
        <v>134</v>
      </c>
    </row>
    <row r="595" spans="2:65" s="12" customFormat="1">
      <c r="B595" s="206"/>
      <c r="C595" s="207"/>
      <c r="D595" s="196" t="s">
        <v>143</v>
      </c>
      <c r="E595" s="208" t="s">
        <v>32</v>
      </c>
      <c r="F595" s="209" t="s">
        <v>653</v>
      </c>
      <c r="G595" s="207"/>
      <c r="H595" s="210">
        <v>16</v>
      </c>
      <c r="I595" s="211"/>
      <c r="J595" s="207"/>
      <c r="K595" s="207"/>
      <c r="L595" s="212"/>
      <c r="M595" s="213"/>
      <c r="N595" s="214"/>
      <c r="O595" s="214"/>
      <c r="P595" s="214"/>
      <c r="Q595" s="214"/>
      <c r="R595" s="214"/>
      <c r="S595" s="214"/>
      <c r="T595" s="215"/>
      <c r="AT595" s="216" t="s">
        <v>143</v>
      </c>
      <c r="AU595" s="216" t="s">
        <v>84</v>
      </c>
      <c r="AV595" s="12" t="s">
        <v>84</v>
      </c>
      <c r="AW595" s="12" t="s">
        <v>39</v>
      </c>
      <c r="AX595" s="12" t="s">
        <v>23</v>
      </c>
      <c r="AY595" s="216" t="s">
        <v>134</v>
      </c>
    </row>
    <row r="596" spans="2:65" s="10" customFormat="1" ht="29.85" customHeight="1">
      <c r="B596" s="165"/>
      <c r="C596" s="166"/>
      <c r="D596" s="179" t="s">
        <v>75</v>
      </c>
      <c r="E596" s="180" t="s">
        <v>202</v>
      </c>
      <c r="F596" s="180" t="s">
        <v>654</v>
      </c>
      <c r="G596" s="166"/>
      <c r="H596" s="166"/>
      <c r="I596" s="169"/>
      <c r="J596" s="181">
        <f>BK596</f>
        <v>0</v>
      </c>
      <c r="K596" s="166"/>
      <c r="L596" s="171"/>
      <c r="M596" s="172"/>
      <c r="N596" s="173"/>
      <c r="O596" s="173"/>
      <c r="P596" s="174">
        <f>SUM(P597:P643)</f>
        <v>0</v>
      </c>
      <c r="Q596" s="173"/>
      <c r="R596" s="174">
        <f>SUM(R597:R643)</f>
        <v>0.67190800000000006</v>
      </c>
      <c r="S596" s="173"/>
      <c r="T596" s="175">
        <f>SUM(T597:T643)</f>
        <v>0</v>
      </c>
      <c r="AR596" s="176" t="s">
        <v>23</v>
      </c>
      <c r="AT596" s="177" t="s">
        <v>75</v>
      </c>
      <c r="AU596" s="177" t="s">
        <v>23</v>
      </c>
      <c r="AY596" s="176" t="s">
        <v>134</v>
      </c>
      <c r="BK596" s="178">
        <f>SUM(BK597:BK643)</f>
        <v>0</v>
      </c>
    </row>
    <row r="597" spans="2:65" s="1" customFormat="1" ht="40.15" customHeight="1">
      <c r="B597" s="35"/>
      <c r="C597" s="182" t="s">
        <v>655</v>
      </c>
      <c r="D597" s="182" t="s">
        <v>136</v>
      </c>
      <c r="E597" s="183" t="s">
        <v>656</v>
      </c>
      <c r="F597" s="184" t="s">
        <v>657</v>
      </c>
      <c r="G597" s="185" t="s">
        <v>198</v>
      </c>
      <c r="H597" s="186">
        <v>1976.2</v>
      </c>
      <c r="I597" s="187"/>
      <c r="J597" s="188">
        <f>ROUND(I597*H597,2)</f>
        <v>0</v>
      </c>
      <c r="K597" s="184" t="s">
        <v>140</v>
      </c>
      <c r="L597" s="55"/>
      <c r="M597" s="189" t="s">
        <v>32</v>
      </c>
      <c r="N597" s="190" t="s">
        <v>47</v>
      </c>
      <c r="O597" s="36"/>
      <c r="P597" s="191">
        <f>O597*H597</f>
        <v>0</v>
      </c>
      <c r="Q597" s="191">
        <v>3.4000000000000002E-4</v>
      </c>
      <c r="R597" s="191">
        <f>Q597*H597</f>
        <v>0.67190800000000006</v>
      </c>
      <c r="S597" s="191">
        <v>0</v>
      </c>
      <c r="T597" s="192">
        <f>S597*H597</f>
        <v>0</v>
      </c>
      <c r="AR597" s="18" t="s">
        <v>141</v>
      </c>
      <c r="AT597" s="18" t="s">
        <v>136</v>
      </c>
      <c r="AU597" s="18" t="s">
        <v>84</v>
      </c>
      <c r="AY597" s="18" t="s">
        <v>134</v>
      </c>
      <c r="BE597" s="193">
        <f>IF(N597="základní",J597,0)</f>
        <v>0</v>
      </c>
      <c r="BF597" s="193">
        <f>IF(N597="snížená",J597,0)</f>
        <v>0</v>
      </c>
      <c r="BG597" s="193">
        <f>IF(N597="zákl. přenesená",J597,0)</f>
        <v>0</v>
      </c>
      <c r="BH597" s="193">
        <f>IF(N597="sníž. přenesená",J597,0)</f>
        <v>0</v>
      </c>
      <c r="BI597" s="193">
        <f>IF(N597="nulová",J597,0)</f>
        <v>0</v>
      </c>
      <c r="BJ597" s="18" t="s">
        <v>23</v>
      </c>
      <c r="BK597" s="193">
        <f>ROUND(I597*H597,2)</f>
        <v>0</v>
      </c>
      <c r="BL597" s="18" t="s">
        <v>141</v>
      </c>
      <c r="BM597" s="18" t="s">
        <v>658</v>
      </c>
    </row>
    <row r="598" spans="2:65" s="11" customFormat="1">
      <c r="B598" s="194"/>
      <c r="C598" s="195"/>
      <c r="D598" s="196" t="s">
        <v>143</v>
      </c>
      <c r="E598" s="197" t="s">
        <v>32</v>
      </c>
      <c r="F598" s="198" t="s">
        <v>497</v>
      </c>
      <c r="G598" s="195"/>
      <c r="H598" s="199" t="s">
        <v>32</v>
      </c>
      <c r="I598" s="200"/>
      <c r="J598" s="195"/>
      <c r="K598" s="195"/>
      <c r="L598" s="201"/>
      <c r="M598" s="202"/>
      <c r="N598" s="203"/>
      <c r="O598" s="203"/>
      <c r="P598" s="203"/>
      <c r="Q598" s="203"/>
      <c r="R598" s="203"/>
      <c r="S598" s="203"/>
      <c r="T598" s="204"/>
      <c r="AT598" s="205" t="s">
        <v>143</v>
      </c>
      <c r="AU598" s="205" t="s">
        <v>84</v>
      </c>
      <c r="AV598" s="11" t="s">
        <v>23</v>
      </c>
      <c r="AW598" s="11" t="s">
        <v>39</v>
      </c>
      <c r="AX598" s="11" t="s">
        <v>76</v>
      </c>
      <c r="AY598" s="205" t="s">
        <v>134</v>
      </c>
    </row>
    <row r="599" spans="2:65" s="12" customFormat="1">
      <c r="B599" s="206"/>
      <c r="C599" s="207"/>
      <c r="D599" s="196" t="s">
        <v>143</v>
      </c>
      <c r="E599" s="208" t="s">
        <v>32</v>
      </c>
      <c r="F599" s="209" t="s">
        <v>659</v>
      </c>
      <c r="G599" s="207"/>
      <c r="H599" s="210">
        <v>422.2</v>
      </c>
      <c r="I599" s="211"/>
      <c r="J599" s="207"/>
      <c r="K599" s="207"/>
      <c r="L599" s="212"/>
      <c r="M599" s="213"/>
      <c r="N599" s="214"/>
      <c r="O599" s="214"/>
      <c r="P599" s="214"/>
      <c r="Q599" s="214"/>
      <c r="R599" s="214"/>
      <c r="S599" s="214"/>
      <c r="T599" s="215"/>
      <c r="AT599" s="216" t="s">
        <v>143</v>
      </c>
      <c r="AU599" s="216" t="s">
        <v>84</v>
      </c>
      <c r="AV599" s="12" t="s">
        <v>84</v>
      </c>
      <c r="AW599" s="12" t="s">
        <v>39</v>
      </c>
      <c r="AX599" s="12" t="s">
        <v>76</v>
      </c>
      <c r="AY599" s="216" t="s">
        <v>134</v>
      </c>
    </row>
    <row r="600" spans="2:65" s="11" customFormat="1">
      <c r="B600" s="194"/>
      <c r="C600" s="195"/>
      <c r="D600" s="196" t="s">
        <v>143</v>
      </c>
      <c r="E600" s="197" t="s">
        <v>32</v>
      </c>
      <c r="F600" s="198" t="s">
        <v>491</v>
      </c>
      <c r="G600" s="195"/>
      <c r="H600" s="199" t="s">
        <v>32</v>
      </c>
      <c r="I600" s="200"/>
      <c r="J600" s="195"/>
      <c r="K600" s="195"/>
      <c r="L600" s="201"/>
      <c r="M600" s="202"/>
      <c r="N600" s="203"/>
      <c r="O600" s="203"/>
      <c r="P600" s="203"/>
      <c r="Q600" s="203"/>
      <c r="R600" s="203"/>
      <c r="S600" s="203"/>
      <c r="T600" s="204"/>
      <c r="AT600" s="205" t="s">
        <v>143</v>
      </c>
      <c r="AU600" s="205" t="s">
        <v>84</v>
      </c>
      <c r="AV600" s="11" t="s">
        <v>23</v>
      </c>
      <c r="AW600" s="11" t="s">
        <v>39</v>
      </c>
      <c r="AX600" s="11" t="s">
        <v>76</v>
      </c>
      <c r="AY600" s="205" t="s">
        <v>134</v>
      </c>
    </row>
    <row r="601" spans="2:65" s="12" customFormat="1">
      <c r="B601" s="206"/>
      <c r="C601" s="207"/>
      <c r="D601" s="196" t="s">
        <v>143</v>
      </c>
      <c r="E601" s="208" t="s">
        <v>32</v>
      </c>
      <c r="F601" s="209" t="s">
        <v>660</v>
      </c>
      <c r="G601" s="207"/>
      <c r="H601" s="210">
        <v>174</v>
      </c>
      <c r="I601" s="211"/>
      <c r="J601" s="207"/>
      <c r="K601" s="207"/>
      <c r="L601" s="212"/>
      <c r="M601" s="213"/>
      <c r="N601" s="214"/>
      <c r="O601" s="214"/>
      <c r="P601" s="214"/>
      <c r="Q601" s="214"/>
      <c r="R601" s="214"/>
      <c r="S601" s="214"/>
      <c r="T601" s="215"/>
      <c r="AT601" s="216" t="s">
        <v>143</v>
      </c>
      <c r="AU601" s="216" t="s">
        <v>84</v>
      </c>
      <c r="AV601" s="12" t="s">
        <v>84</v>
      </c>
      <c r="AW601" s="12" t="s">
        <v>39</v>
      </c>
      <c r="AX601" s="12" t="s">
        <v>76</v>
      </c>
      <c r="AY601" s="216" t="s">
        <v>134</v>
      </c>
    </row>
    <row r="602" spans="2:65" s="11" customFormat="1">
      <c r="B602" s="194"/>
      <c r="C602" s="195"/>
      <c r="D602" s="196" t="s">
        <v>143</v>
      </c>
      <c r="E602" s="197" t="s">
        <v>32</v>
      </c>
      <c r="F602" s="198" t="s">
        <v>155</v>
      </c>
      <c r="G602" s="195"/>
      <c r="H602" s="199" t="s">
        <v>32</v>
      </c>
      <c r="I602" s="200"/>
      <c r="J602" s="195"/>
      <c r="K602" s="195"/>
      <c r="L602" s="201"/>
      <c r="M602" s="202"/>
      <c r="N602" s="203"/>
      <c r="O602" s="203"/>
      <c r="P602" s="203"/>
      <c r="Q602" s="203"/>
      <c r="R602" s="203"/>
      <c r="S602" s="203"/>
      <c r="T602" s="204"/>
      <c r="AT602" s="205" t="s">
        <v>143</v>
      </c>
      <c r="AU602" s="205" t="s">
        <v>84</v>
      </c>
      <c r="AV602" s="11" t="s">
        <v>23</v>
      </c>
      <c r="AW602" s="11" t="s">
        <v>39</v>
      </c>
      <c r="AX602" s="11" t="s">
        <v>76</v>
      </c>
      <c r="AY602" s="205" t="s">
        <v>134</v>
      </c>
    </row>
    <row r="603" spans="2:65" s="12" customFormat="1">
      <c r="B603" s="206"/>
      <c r="C603" s="207"/>
      <c r="D603" s="196" t="s">
        <v>143</v>
      </c>
      <c r="E603" s="208" t="s">
        <v>32</v>
      </c>
      <c r="F603" s="209" t="s">
        <v>661</v>
      </c>
      <c r="G603" s="207"/>
      <c r="H603" s="210">
        <v>818</v>
      </c>
      <c r="I603" s="211"/>
      <c r="J603" s="207"/>
      <c r="K603" s="207"/>
      <c r="L603" s="212"/>
      <c r="M603" s="213"/>
      <c r="N603" s="214"/>
      <c r="O603" s="214"/>
      <c r="P603" s="214"/>
      <c r="Q603" s="214"/>
      <c r="R603" s="214"/>
      <c r="S603" s="214"/>
      <c r="T603" s="215"/>
      <c r="AT603" s="216" t="s">
        <v>143</v>
      </c>
      <c r="AU603" s="216" t="s">
        <v>84</v>
      </c>
      <c r="AV603" s="12" t="s">
        <v>84</v>
      </c>
      <c r="AW603" s="12" t="s">
        <v>39</v>
      </c>
      <c r="AX603" s="12" t="s">
        <v>76</v>
      </c>
      <c r="AY603" s="216" t="s">
        <v>134</v>
      </c>
    </row>
    <row r="604" spans="2:65" s="12" customFormat="1">
      <c r="B604" s="206"/>
      <c r="C604" s="207"/>
      <c r="D604" s="196" t="s">
        <v>143</v>
      </c>
      <c r="E604" s="208" t="s">
        <v>32</v>
      </c>
      <c r="F604" s="209" t="s">
        <v>662</v>
      </c>
      <c r="G604" s="207"/>
      <c r="H604" s="210">
        <v>18</v>
      </c>
      <c r="I604" s="211"/>
      <c r="J604" s="207"/>
      <c r="K604" s="207"/>
      <c r="L604" s="212"/>
      <c r="M604" s="213"/>
      <c r="N604" s="214"/>
      <c r="O604" s="214"/>
      <c r="P604" s="214"/>
      <c r="Q604" s="214"/>
      <c r="R604" s="214"/>
      <c r="S604" s="214"/>
      <c r="T604" s="215"/>
      <c r="AT604" s="216" t="s">
        <v>143</v>
      </c>
      <c r="AU604" s="216" t="s">
        <v>84</v>
      </c>
      <c r="AV604" s="12" t="s">
        <v>84</v>
      </c>
      <c r="AW604" s="12" t="s">
        <v>39</v>
      </c>
      <c r="AX604" s="12" t="s">
        <v>76</v>
      </c>
      <c r="AY604" s="216" t="s">
        <v>134</v>
      </c>
    </row>
    <row r="605" spans="2:65" s="11" customFormat="1">
      <c r="B605" s="194"/>
      <c r="C605" s="195"/>
      <c r="D605" s="196" t="s">
        <v>143</v>
      </c>
      <c r="E605" s="197" t="s">
        <v>32</v>
      </c>
      <c r="F605" s="198" t="s">
        <v>492</v>
      </c>
      <c r="G605" s="195"/>
      <c r="H605" s="199" t="s">
        <v>32</v>
      </c>
      <c r="I605" s="200"/>
      <c r="J605" s="195"/>
      <c r="K605" s="195"/>
      <c r="L605" s="201"/>
      <c r="M605" s="202"/>
      <c r="N605" s="203"/>
      <c r="O605" s="203"/>
      <c r="P605" s="203"/>
      <c r="Q605" s="203"/>
      <c r="R605" s="203"/>
      <c r="S605" s="203"/>
      <c r="T605" s="204"/>
      <c r="AT605" s="205" t="s">
        <v>143</v>
      </c>
      <c r="AU605" s="205" t="s">
        <v>84</v>
      </c>
      <c r="AV605" s="11" t="s">
        <v>23</v>
      </c>
      <c r="AW605" s="11" t="s">
        <v>39</v>
      </c>
      <c r="AX605" s="11" t="s">
        <v>76</v>
      </c>
      <c r="AY605" s="205" t="s">
        <v>134</v>
      </c>
    </row>
    <row r="606" spans="2:65" s="12" customFormat="1">
      <c r="B606" s="206"/>
      <c r="C606" s="207"/>
      <c r="D606" s="196" t="s">
        <v>143</v>
      </c>
      <c r="E606" s="208" t="s">
        <v>32</v>
      </c>
      <c r="F606" s="209" t="s">
        <v>663</v>
      </c>
      <c r="G606" s="207"/>
      <c r="H606" s="210">
        <v>541</v>
      </c>
      <c r="I606" s="211"/>
      <c r="J606" s="207"/>
      <c r="K606" s="207"/>
      <c r="L606" s="212"/>
      <c r="M606" s="213"/>
      <c r="N606" s="214"/>
      <c r="O606" s="214"/>
      <c r="P606" s="214"/>
      <c r="Q606" s="214"/>
      <c r="R606" s="214"/>
      <c r="S606" s="214"/>
      <c r="T606" s="215"/>
      <c r="AT606" s="216" t="s">
        <v>143</v>
      </c>
      <c r="AU606" s="216" t="s">
        <v>84</v>
      </c>
      <c r="AV606" s="12" t="s">
        <v>84</v>
      </c>
      <c r="AW606" s="12" t="s">
        <v>39</v>
      </c>
      <c r="AX606" s="12" t="s">
        <v>76</v>
      </c>
      <c r="AY606" s="216" t="s">
        <v>134</v>
      </c>
    </row>
    <row r="607" spans="2:65" s="11" customFormat="1">
      <c r="B607" s="194"/>
      <c r="C607" s="195"/>
      <c r="D607" s="196" t="s">
        <v>143</v>
      </c>
      <c r="E607" s="197" t="s">
        <v>32</v>
      </c>
      <c r="F607" s="198" t="s">
        <v>157</v>
      </c>
      <c r="G607" s="195"/>
      <c r="H607" s="199" t="s">
        <v>32</v>
      </c>
      <c r="I607" s="200"/>
      <c r="J607" s="195"/>
      <c r="K607" s="195"/>
      <c r="L607" s="201"/>
      <c r="M607" s="202"/>
      <c r="N607" s="203"/>
      <c r="O607" s="203"/>
      <c r="P607" s="203"/>
      <c r="Q607" s="203"/>
      <c r="R607" s="203"/>
      <c r="S607" s="203"/>
      <c r="T607" s="204"/>
      <c r="AT607" s="205" t="s">
        <v>143</v>
      </c>
      <c r="AU607" s="205" t="s">
        <v>84</v>
      </c>
      <c r="AV607" s="11" t="s">
        <v>23</v>
      </c>
      <c r="AW607" s="11" t="s">
        <v>39</v>
      </c>
      <c r="AX607" s="11" t="s">
        <v>76</v>
      </c>
      <c r="AY607" s="205" t="s">
        <v>134</v>
      </c>
    </row>
    <row r="608" spans="2:65" s="12" customFormat="1">
      <c r="B608" s="206"/>
      <c r="C608" s="207"/>
      <c r="D608" s="196" t="s">
        <v>143</v>
      </c>
      <c r="E608" s="208" t="s">
        <v>32</v>
      </c>
      <c r="F608" s="209" t="s">
        <v>664</v>
      </c>
      <c r="G608" s="207"/>
      <c r="H608" s="210">
        <v>3</v>
      </c>
      <c r="I608" s="211"/>
      <c r="J608" s="207"/>
      <c r="K608" s="207"/>
      <c r="L608" s="212"/>
      <c r="M608" s="213"/>
      <c r="N608" s="214"/>
      <c r="O608" s="214"/>
      <c r="P608" s="214"/>
      <c r="Q608" s="214"/>
      <c r="R608" s="214"/>
      <c r="S608" s="214"/>
      <c r="T608" s="215"/>
      <c r="AT608" s="216" t="s">
        <v>143</v>
      </c>
      <c r="AU608" s="216" t="s">
        <v>84</v>
      </c>
      <c r="AV608" s="12" t="s">
        <v>84</v>
      </c>
      <c r="AW608" s="12" t="s">
        <v>39</v>
      </c>
      <c r="AX608" s="12" t="s">
        <v>76</v>
      </c>
      <c r="AY608" s="216" t="s">
        <v>134</v>
      </c>
    </row>
    <row r="609" spans="2:65" s="13" customFormat="1">
      <c r="B609" s="217"/>
      <c r="C609" s="218"/>
      <c r="D609" s="219" t="s">
        <v>143</v>
      </c>
      <c r="E609" s="220" t="s">
        <v>32</v>
      </c>
      <c r="F609" s="221" t="s">
        <v>150</v>
      </c>
      <c r="G609" s="218"/>
      <c r="H609" s="222">
        <v>1976.2</v>
      </c>
      <c r="I609" s="223"/>
      <c r="J609" s="218"/>
      <c r="K609" s="218"/>
      <c r="L609" s="224"/>
      <c r="M609" s="225"/>
      <c r="N609" s="226"/>
      <c r="O609" s="226"/>
      <c r="P609" s="226"/>
      <c r="Q609" s="226"/>
      <c r="R609" s="226"/>
      <c r="S609" s="226"/>
      <c r="T609" s="227"/>
      <c r="AT609" s="228" t="s">
        <v>143</v>
      </c>
      <c r="AU609" s="228" t="s">
        <v>84</v>
      </c>
      <c r="AV609" s="13" t="s">
        <v>141</v>
      </c>
      <c r="AW609" s="13" t="s">
        <v>39</v>
      </c>
      <c r="AX609" s="13" t="s">
        <v>23</v>
      </c>
      <c r="AY609" s="228" t="s">
        <v>134</v>
      </c>
    </row>
    <row r="610" spans="2:65" s="1" customFormat="1" ht="28.9" customHeight="1">
      <c r="B610" s="35"/>
      <c r="C610" s="182" t="s">
        <v>665</v>
      </c>
      <c r="D610" s="182" t="s">
        <v>136</v>
      </c>
      <c r="E610" s="183" t="s">
        <v>666</v>
      </c>
      <c r="F610" s="184" t="s">
        <v>667</v>
      </c>
      <c r="G610" s="185" t="s">
        <v>198</v>
      </c>
      <c r="H610" s="186">
        <v>1533</v>
      </c>
      <c r="I610" s="187"/>
      <c r="J610" s="188">
        <f>ROUND(I610*H610,2)</f>
        <v>0</v>
      </c>
      <c r="K610" s="184" t="s">
        <v>140</v>
      </c>
      <c r="L610" s="55"/>
      <c r="M610" s="189" t="s">
        <v>32</v>
      </c>
      <c r="N610" s="190" t="s">
        <v>47</v>
      </c>
      <c r="O610" s="36"/>
      <c r="P610" s="191">
        <f>O610*H610</f>
        <v>0</v>
      </c>
      <c r="Q610" s="191">
        <v>0</v>
      </c>
      <c r="R610" s="191">
        <f>Q610*H610</f>
        <v>0</v>
      </c>
      <c r="S610" s="191">
        <v>0</v>
      </c>
      <c r="T610" s="192">
        <f>S610*H610</f>
        <v>0</v>
      </c>
      <c r="AR610" s="18" t="s">
        <v>141</v>
      </c>
      <c r="AT610" s="18" t="s">
        <v>136</v>
      </c>
      <c r="AU610" s="18" t="s">
        <v>84</v>
      </c>
      <c r="AY610" s="18" t="s">
        <v>134</v>
      </c>
      <c r="BE610" s="193">
        <f>IF(N610="základní",J610,0)</f>
        <v>0</v>
      </c>
      <c r="BF610" s="193">
        <f>IF(N610="snížená",J610,0)</f>
        <v>0</v>
      </c>
      <c r="BG610" s="193">
        <f>IF(N610="zákl. přenesená",J610,0)</f>
        <v>0</v>
      </c>
      <c r="BH610" s="193">
        <f>IF(N610="sníž. přenesená",J610,0)</f>
        <v>0</v>
      </c>
      <c r="BI610" s="193">
        <f>IF(N610="nulová",J610,0)</f>
        <v>0</v>
      </c>
      <c r="BJ610" s="18" t="s">
        <v>23</v>
      </c>
      <c r="BK610" s="193">
        <f>ROUND(I610*H610,2)</f>
        <v>0</v>
      </c>
      <c r="BL610" s="18" t="s">
        <v>141</v>
      </c>
      <c r="BM610" s="18" t="s">
        <v>668</v>
      </c>
    </row>
    <row r="611" spans="2:65" s="11" customFormat="1">
      <c r="B611" s="194"/>
      <c r="C611" s="195"/>
      <c r="D611" s="196" t="s">
        <v>143</v>
      </c>
      <c r="E611" s="197" t="s">
        <v>32</v>
      </c>
      <c r="F611" s="198" t="s">
        <v>491</v>
      </c>
      <c r="G611" s="195"/>
      <c r="H611" s="199" t="s">
        <v>32</v>
      </c>
      <c r="I611" s="200"/>
      <c r="J611" s="195"/>
      <c r="K611" s="195"/>
      <c r="L611" s="201"/>
      <c r="M611" s="202"/>
      <c r="N611" s="203"/>
      <c r="O611" s="203"/>
      <c r="P611" s="203"/>
      <c r="Q611" s="203"/>
      <c r="R611" s="203"/>
      <c r="S611" s="203"/>
      <c r="T611" s="204"/>
      <c r="AT611" s="205" t="s">
        <v>143</v>
      </c>
      <c r="AU611" s="205" t="s">
        <v>84</v>
      </c>
      <c r="AV611" s="11" t="s">
        <v>23</v>
      </c>
      <c r="AW611" s="11" t="s">
        <v>39</v>
      </c>
      <c r="AX611" s="11" t="s">
        <v>76</v>
      </c>
      <c r="AY611" s="205" t="s">
        <v>134</v>
      </c>
    </row>
    <row r="612" spans="2:65" s="12" customFormat="1">
      <c r="B612" s="206"/>
      <c r="C612" s="207"/>
      <c r="D612" s="196" t="s">
        <v>143</v>
      </c>
      <c r="E612" s="208" t="s">
        <v>32</v>
      </c>
      <c r="F612" s="209" t="s">
        <v>660</v>
      </c>
      <c r="G612" s="207"/>
      <c r="H612" s="210">
        <v>174</v>
      </c>
      <c r="I612" s="211"/>
      <c r="J612" s="207"/>
      <c r="K612" s="207"/>
      <c r="L612" s="212"/>
      <c r="M612" s="213"/>
      <c r="N612" s="214"/>
      <c r="O612" s="214"/>
      <c r="P612" s="214"/>
      <c r="Q612" s="214"/>
      <c r="R612" s="214"/>
      <c r="S612" s="214"/>
      <c r="T612" s="215"/>
      <c r="AT612" s="216" t="s">
        <v>143</v>
      </c>
      <c r="AU612" s="216" t="s">
        <v>84</v>
      </c>
      <c r="AV612" s="12" t="s">
        <v>84</v>
      </c>
      <c r="AW612" s="12" t="s">
        <v>39</v>
      </c>
      <c r="AX612" s="12" t="s">
        <v>76</v>
      </c>
      <c r="AY612" s="216" t="s">
        <v>134</v>
      </c>
    </row>
    <row r="613" spans="2:65" s="11" customFormat="1">
      <c r="B613" s="194"/>
      <c r="C613" s="195"/>
      <c r="D613" s="196" t="s">
        <v>143</v>
      </c>
      <c r="E613" s="197" t="s">
        <v>32</v>
      </c>
      <c r="F613" s="198" t="s">
        <v>155</v>
      </c>
      <c r="G613" s="195"/>
      <c r="H613" s="199" t="s">
        <v>32</v>
      </c>
      <c r="I613" s="200"/>
      <c r="J613" s="195"/>
      <c r="K613" s="195"/>
      <c r="L613" s="201"/>
      <c r="M613" s="202"/>
      <c r="N613" s="203"/>
      <c r="O613" s="203"/>
      <c r="P613" s="203"/>
      <c r="Q613" s="203"/>
      <c r="R613" s="203"/>
      <c r="S613" s="203"/>
      <c r="T613" s="204"/>
      <c r="AT613" s="205" t="s">
        <v>143</v>
      </c>
      <c r="AU613" s="205" t="s">
        <v>84</v>
      </c>
      <c r="AV613" s="11" t="s">
        <v>23</v>
      </c>
      <c r="AW613" s="11" t="s">
        <v>39</v>
      </c>
      <c r="AX613" s="11" t="s">
        <v>76</v>
      </c>
      <c r="AY613" s="205" t="s">
        <v>134</v>
      </c>
    </row>
    <row r="614" spans="2:65" s="12" customFormat="1">
      <c r="B614" s="206"/>
      <c r="C614" s="207"/>
      <c r="D614" s="196" t="s">
        <v>143</v>
      </c>
      <c r="E614" s="208" t="s">
        <v>32</v>
      </c>
      <c r="F614" s="209" t="s">
        <v>661</v>
      </c>
      <c r="G614" s="207"/>
      <c r="H614" s="210">
        <v>818</v>
      </c>
      <c r="I614" s="211"/>
      <c r="J614" s="207"/>
      <c r="K614" s="207"/>
      <c r="L614" s="212"/>
      <c r="M614" s="213"/>
      <c r="N614" s="214"/>
      <c r="O614" s="214"/>
      <c r="P614" s="214"/>
      <c r="Q614" s="214"/>
      <c r="R614" s="214"/>
      <c r="S614" s="214"/>
      <c r="T614" s="215"/>
      <c r="AT614" s="216" t="s">
        <v>143</v>
      </c>
      <c r="AU614" s="216" t="s">
        <v>84</v>
      </c>
      <c r="AV614" s="12" t="s">
        <v>84</v>
      </c>
      <c r="AW614" s="12" t="s">
        <v>39</v>
      </c>
      <c r="AX614" s="12" t="s">
        <v>76</v>
      </c>
      <c r="AY614" s="216" t="s">
        <v>134</v>
      </c>
    </row>
    <row r="615" spans="2:65" s="11" customFormat="1">
      <c r="B615" s="194"/>
      <c r="C615" s="195"/>
      <c r="D615" s="196" t="s">
        <v>143</v>
      </c>
      <c r="E615" s="197" t="s">
        <v>32</v>
      </c>
      <c r="F615" s="198" t="s">
        <v>492</v>
      </c>
      <c r="G615" s="195"/>
      <c r="H615" s="199" t="s">
        <v>32</v>
      </c>
      <c r="I615" s="200"/>
      <c r="J615" s="195"/>
      <c r="K615" s="195"/>
      <c r="L615" s="201"/>
      <c r="M615" s="202"/>
      <c r="N615" s="203"/>
      <c r="O615" s="203"/>
      <c r="P615" s="203"/>
      <c r="Q615" s="203"/>
      <c r="R615" s="203"/>
      <c r="S615" s="203"/>
      <c r="T615" s="204"/>
      <c r="AT615" s="205" t="s">
        <v>143</v>
      </c>
      <c r="AU615" s="205" t="s">
        <v>84</v>
      </c>
      <c r="AV615" s="11" t="s">
        <v>23</v>
      </c>
      <c r="AW615" s="11" t="s">
        <v>39</v>
      </c>
      <c r="AX615" s="11" t="s">
        <v>76</v>
      </c>
      <c r="AY615" s="205" t="s">
        <v>134</v>
      </c>
    </row>
    <row r="616" spans="2:65" s="12" customFormat="1">
      <c r="B616" s="206"/>
      <c r="C616" s="207"/>
      <c r="D616" s="196" t="s">
        <v>143</v>
      </c>
      <c r="E616" s="208" t="s">
        <v>32</v>
      </c>
      <c r="F616" s="209" t="s">
        <v>663</v>
      </c>
      <c r="G616" s="207"/>
      <c r="H616" s="210">
        <v>541</v>
      </c>
      <c r="I616" s="211"/>
      <c r="J616" s="207"/>
      <c r="K616" s="207"/>
      <c r="L616" s="212"/>
      <c r="M616" s="213"/>
      <c r="N616" s="214"/>
      <c r="O616" s="214"/>
      <c r="P616" s="214"/>
      <c r="Q616" s="214"/>
      <c r="R616" s="214"/>
      <c r="S616" s="214"/>
      <c r="T616" s="215"/>
      <c r="AT616" s="216" t="s">
        <v>143</v>
      </c>
      <c r="AU616" s="216" t="s">
        <v>84</v>
      </c>
      <c r="AV616" s="12" t="s">
        <v>84</v>
      </c>
      <c r="AW616" s="12" t="s">
        <v>39</v>
      </c>
      <c r="AX616" s="12" t="s">
        <v>76</v>
      </c>
      <c r="AY616" s="216" t="s">
        <v>134</v>
      </c>
    </row>
    <row r="617" spans="2:65" s="13" customFormat="1">
      <c r="B617" s="217"/>
      <c r="C617" s="218"/>
      <c r="D617" s="219" t="s">
        <v>143</v>
      </c>
      <c r="E617" s="220" t="s">
        <v>32</v>
      </c>
      <c r="F617" s="221" t="s">
        <v>150</v>
      </c>
      <c r="G617" s="218"/>
      <c r="H617" s="222">
        <v>1533</v>
      </c>
      <c r="I617" s="223"/>
      <c r="J617" s="218"/>
      <c r="K617" s="218"/>
      <c r="L617" s="224"/>
      <c r="M617" s="225"/>
      <c r="N617" s="226"/>
      <c r="O617" s="226"/>
      <c r="P617" s="226"/>
      <c r="Q617" s="226"/>
      <c r="R617" s="226"/>
      <c r="S617" s="226"/>
      <c r="T617" s="227"/>
      <c r="AT617" s="228" t="s">
        <v>143</v>
      </c>
      <c r="AU617" s="228" t="s">
        <v>84</v>
      </c>
      <c r="AV617" s="13" t="s">
        <v>141</v>
      </c>
      <c r="AW617" s="13" t="s">
        <v>39</v>
      </c>
      <c r="AX617" s="13" t="s">
        <v>23</v>
      </c>
      <c r="AY617" s="228" t="s">
        <v>134</v>
      </c>
    </row>
    <row r="618" spans="2:65" s="1" customFormat="1" ht="28.9" customHeight="1">
      <c r="B618" s="35"/>
      <c r="C618" s="182" t="s">
        <v>669</v>
      </c>
      <c r="D618" s="182" t="s">
        <v>136</v>
      </c>
      <c r="E618" s="183" t="s">
        <v>670</v>
      </c>
      <c r="F618" s="184" t="s">
        <v>671</v>
      </c>
      <c r="G618" s="185" t="s">
        <v>198</v>
      </c>
      <c r="H618" s="186">
        <v>443.2</v>
      </c>
      <c r="I618" s="187"/>
      <c r="J618" s="188">
        <f>ROUND(I618*H618,2)</f>
        <v>0</v>
      </c>
      <c r="K618" s="184" t="s">
        <v>140</v>
      </c>
      <c r="L618" s="55"/>
      <c r="M618" s="189" t="s">
        <v>32</v>
      </c>
      <c r="N618" s="190" t="s">
        <v>47</v>
      </c>
      <c r="O618" s="36"/>
      <c r="P618" s="191">
        <f>O618*H618</f>
        <v>0</v>
      </c>
      <c r="Q618" s="191">
        <v>0</v>
      </c>
      <c r="R618" s="191">
        <f>Q618*H618</f>
        <v>0</v>
      </c>
      <c r="S618" s="191">
        <v>0</v>
      </c>
      <c r="T618" s="192">
        <f>S618*H618</f>
        <v>0</v>
      </c>
      <c r="AR618" s="18" t="s">
        <v>141</v>
      </c>
      <c r="AT618" s="18" t="s">
        <v>136</v>
      </c>
      <c r="AU618" s="18" t="s">
        <v>84</v>
      </c>
      <c r="AY618" s="18" t="s">
        <v>134</v>
      </c>
      <c r="BE618" s="193">
        <f>IF(N618="základní",J618,0)</f>
        <v>0</v>
      </c>
      <c r="BF618" s="193">
        <f>IF(N618="snížená",J618,0)</f>
        <v>0</v>
      </c>
      <c r="BG618" s="193">
        <f>IF(N618="zákl. přenesená",J618,0)</f>
        <v>0</v>
      </c>
      <c r="BH618" s="193">
        <f>IF(N618="sníž. přenesená",J618,0)</f>
        <v>0</v>
      </c>
      <c r="BI618" s="193">
        <f>IF(N618="nulová",J618,0)</f>
        <v>0</v>
      </c>
      <c r="BJ618" s="18" t="s">
        <v>23</v>
      </c>
      <c r="BK618" s="193">
        <f>ROUND(I618*H618,2)</f>
        <v>0</v>
      </c>
      <c r="BL618" s="18" t="s">
        <v>141</v>
      </c>
      <c r="BM618" s="18" t="s">
        <v>672</v>
      </c>
    </row>
    <row r="619" spans="2:65" s="11" customFormat="1">
      <c r="B619" s="194"/>
      <c r="C619" s="195"/>
      <c r="D619" s="196" t="s">
        <v>143</v>
      </c>
      <c r="E619" s="197" t="s">
        <v>32</v>
      </c>
      <c r="F619" s="198" t="s">
        <v>497</v>
      </c>
      <c r="G619" s="195"/>
      <c r="H619" s="199" t="s">
        <v>32</v>
      </c>
      <c r="I619" s="200"/>
      <c r="J619" s="195"/>
      <c r="K619" s="195"/>
      <c r="L619" s="201"/>
      <c r="M619" s="202"/>
      <c r="N619" s="203"/>
      <c r="O619" s="203"/>
      <c r="P619" s="203"/>
      <c r="Q619" s="203"/>
      <c r="R619" s="203"/>
      <c r="S619" s="203"/>
      <c r="T619" s="204"/>
      <c r="AT619" s="205" t="s">
        <v>143</v>
      </c>
      <c r="AU619" s="205" t="s">
        <v>84</v>
      </c>
      <c r="AV619" s="11" t="s">
        <v>23</v>
      </c>
      <c r="AW619" s="11" t="s">
        <v>39</v>
      </c>
      <c r="AX619" s="11" t="s">
        <v>76</v>
      </c>
      <c r="AY619" s="205" t="s">
        <v>134</v>
      </c>
    </row>
    <row r="620" spans="2:65" s="12" customFormat="1">
      <c r="B620" s="206"/>
      <c r="C620" s="207"/>
      <c r="D620" s="196" t="s">
        <v>143</v>
      </c>
      <c r="E620" s="208" t="s">
        <v>32</v>
      </c>
      <c r="F620" s="209" t="s">
        <v>659</v>
      </c>
      <c r="G620" s="207"/>
      <c r="H620" s="210">
        <v>422.2</v>
      </c>
      <c r="I620" s="211"/>
      <c r="J620" s="207"/>
      <c r="K620" s="207"/>
      <c r="L620" s="212"/>
      <c r="M620" s="213"/>
      <c r="N620" s="214"/>
      <c r="O620" s="214"/>
      <c r="P620" s="214"/>
      <c r="Q620" s="214"/>
      <c r="R620" s="214"/>
      <c r="S620" s="214"/>
      <c r="T620" s="215"/>
      <c r="AT620" s="216" t="s">
        <v>143</v>
      </c>
      <c r="AU620" s="216" t="s">
        <v>84</v>
      </c>
      <c r="AV620" s="12" t="s">
        <v>84</v>
      </c>
      <c r="AW620" s="12" t="s">
        <v>39</v>
      </c>
      <c r="AX620" s="12" t="s">
        <v>76</v>
      </c>
      <c r="AY620" s="216" t="s">
        <v>134</v>
      </c>
    </row>
    <row r="621" spans="2:65" s="11" customFormat="1">
      <c r="B621" s="194"/>
      <c r="C621" s="195"/>
      <c r="D621" s="196" t="s">
        <v>143</v>
      </c>
      <c r="E621" s="197" t="s">
        <v>32</v>
      </c>
      <c r="F621" s="198" t="s">
        <v>155</v>
      </c>
      <c r="G621" s="195"/>
      <c r="H621" s="199" t="s">
        <v>32</v>
      </c>
      <c r="I621" s="200"/>
      <c r="J621" s="195"/>
      <c r="K621" s="195"/>
      <c r="L621" s="201"/>
      <c r="M621" s="202"/>
      <c r="N621" s="203"/>
      <c r="O621" s="203"/>
      <c r="P621" s="203"/>
      <c r="Q621" s="203"/>
      <c r="R621" s="203"/>
      <c r="S621" s="203"/>
      <c r="T621" s="204"/>
      <c r="AT621" s="205" t="s">
        <v>143</v>
      </c>
      <c r="AU621" s="205" t="s">
        <v>84</v>
      </c>
      <c r="AV621" s="11" t="s">
        <v>23</v>
      </c>
      <c r="AW621" s="11" t="s">
        <v>39</v>
      </c>
      <c r="AX621" s="11" t="s">
        <v>76</v>
      </c>
      <c r="AY621" s="205" t="s">
        <v>134</v>
      </c>
    </row>
    <row r="622" spans="2:65" s="12" customFormat="1">
      <c r="B622" s="206"/>
      <c r="C622" s="207"/>
      <c r="D622" s="196" t="s">
        <v>143</v>
      </c>
      <c r="E622" s="208" t="s">
        <v>32</v>
      </c>
      <c r="F622" s="209" t="s">
        <v>662</v>
      </c>
      <c r="G622" s="207"/>
      <c r="H622" s="210">
        <v>18</v>
      </c>
      <c r="I622" s="211"/>
      <c r="J622" s="207"/>
      <c r="K622" s="207"/>
      <c r="L622" s="212"/>
      <c r="M622" s="213"/>
      <c r="N622" s="214"/>
      <c r="O622" s="214"/>
      <c r="P622" s="214"/>
      <c r="Q622" s="214"/>
      <c r="R622" s="214"/>
      <c r="S622" s="214"/>
      <c r="T622" s="215"/>
      <c r="AT622" s="216" t="s">
        <v>143</v>
      </c>
      <c r="AU622" s="216" t="s">
        <v>84</v>
      </c>
      <c r="AV622" s="12" t="s">
        <v>84</v>
      </c>
      <c r="AW622" s="12" t="s">
        <v>39</v>
      </c>
      <c r="AX622" s="12" t="s">
        <v>76</v>
      </c>
      <c r="AY622" s="216" t="s">
        <v>134</v>
      </c>
    </row>
    <row r="623" spans="2:65" s="11" customFormat="1">
      <c r="B623" s="194"/>
      <c r="C623" s="195"/>
      <c r="D623" s="196" t="s">
        <v>143</v>
      </c>
      <c r="E623" s="197" t="s">
        <v>32</v>
      </c>
      <c r="F623" s="198" t="s">
        <v>157</v>
      </c>
      <c r="G623" s="195"/>
      <c r="H623" s="199" t="s">
        <v>32</v>
      </c>
      <c r="I623" s="200"/>
      <c r="J623" s="195"/>
      <c r="K623" s="195"/>
      <c r="L623" s="201"/>
      <c r="M623" s="202"/>
      <c r="N623" s="203"/>
      <c r="O623" s="203"/>
      <c r="P623" s="203"/>
      <c r="Q623" s="203"/>
      <c r="R623" s="203"/>
      <c r="S623" s="203"/>
      <c r="T623" s="204"/>
      <c r="AT623" s="205" t="s">
        <v>143</v>
      </c>
      <c r="AU623" s="205" t="s">
        <v>84</v>
      </c>
      <c r="AV623" s="11" t="s">
        <v>23</v>
      </c>
      <c r="AW623" s="11" t="s">
        <v>39</v>
      </c>
      <c r="AX623" s="11" t="s">
        <v>76</v>
      </c>
      <c r="AY623" s="205" t="s">
        <v>134</v>
      </c>
    </row>
    <row r="624" spans="2:65" s="12" customFormat="1">
      <c r="B624" s="206"/>
      <c r="C624" s="207"/>
      <c r="D624" s="196" t="s">
        <v>143</v>
      </c>
      <c r="E624" s="208" t="s">
        <v>32</v>
      </c>
      <c r="F624" s="209" t="s">
        <v>664</v>
      </c>
      <c r="G624" s="207"/>
      <c r="H624" s="210">
        <v>3</v>
      </c>
      <c r="I624" s="211"/>
      <c r="J624" s="207"/>
      <c r="K624" s="207"/>
      <c r="L624" s="212"/>
      <c r="M624" s="213"/>
      <c r="N624" s="214"/>
      <c r="O624" s="214"/>
      <c r="P624" s="214"/>
      <c r="Q624" s="214"/>
      <c r="R624" s="214"/>
      <c r="S624" s="214"/>
      <c r="T624" s="215"/>
      <c r="AT624" s="216" t="s">
        <v>143</v>
      </c>
      <c r="AU624" s="216" t="s">
        <v>84</v>
      </c>
      <c r="AV624" s="12" t="s">
        <v>84</v>
      </c>
      <c r="AW624" s="12" t="s">
        <v>39</v>
      </c>
      <c r="AX624" s="12" t="s">
        <v>76</v>
      </c>
      <c r="AY624" s="216" t="s">
        <v>134</v>
      </c>
    </row>
    <row r="625" spans="2:65" s="13" customFormat="1">
      <c r="B625" s="217"/>
      <c r="C625" s="218"/>
      <c r="D625" s="219" t="s">
        <v>143</v>
      </c>
      <c r="E625" s="220" t="s">
        <v>32</v>
      </c>
      <c r="F625" s="221" t="s">
        <v>150</v>
      </c>
      <c r="G625" s="218"/>
      <c r="H625" s="222">
        <v>443.2</v>
      </c>
      <c r="I625" s="223"/>
      <c r="J625" s="218"/>
      <c r="K625" s="218"/>
      <c r="L625" s="224"/>
      <c r="M625" s="225"/>
      <c r="N625" s="226"/>
      <c r="O625" s="226"/>
      <c r="P625" s="226"/>
      <c r="Q625" s="226"/>
      <c r="R625" s="226"/>
      <c r="S625" s="226"/>
      <c r="T625" s="227"/>
      <c r="AT625" s="228" t="s">
        <v>143</v>
      </c>
      <c r="AU625" s="228" t="s">
        <v>84</v>
      </c>
      <c r="AV625" s="13" t="s">
        <v>141</v>
      </c>
      <c r="AW625" s="13" t="s">
        <v>39</v>
      </c>
      <c r="AX625" s="13" t="s">
        <v>23</v>
      </c>
      <c r="AY625" s="228" t="s">
        <v>134</v>
      </c>
    </row>
    <row r="626" spans="2:65" s="1" customFormat="1" ht="20.45" customHeight="1">
      <c r="B626" s="35"/>
      <c r="C626" s="182" t="s">
        <v>673</v>
      </c>
      <c r="D626" s="182" t="s">
        <v>136</v>
      </c>
      <c r="E626" s="183" t="s">
        <v>674</v>
      </c>
      <c r="F626" s="184" t="s">
        <v>675</v>
      </c>
      <c r="G626" s="185" t="s">
        <v>198</v>
      </c>
      <c r="H626" s="186">
        <v>1533</v>
      </c>
      <c r="I626" s="187"/>
      <c r="J626" s="188">
        <f>ROUND(I626*H626,2)</f>
        <v>0</v>
      </c>
      <c r="K626" s="184" t="s">
        <v>140</v>
      </c>
      <c r="L626" s="55"/>
      <c r="M626" s="189" t="s">
        <v>32</v>
      </c>
      <c r="N626" s="190" t="s">
        <v>47</v>
      </c>
      <c r="O626" s="36"/>
      <c r="P626" s="191">
        <f>O626*H626</f>
        <v>0</v>
      </c>
      <c r="Q626" s="191">
        <v>0</v>
      </c>
      <c r="R626" s="191">
        <f>Q626*H626</f>
        <v>0</v>
      </c>
      <c r="S626" s="191">
        <v>0</v>
      </c>
      <c r="T626" s="192">
        <f>S626*H626</f>
        <v>0</v>
      </c>
      <c r="AR626" s="18" t="s">
        <v>141</v>
      </c>
      <c r="AT626" s="18" t="s">
        <v>136</v>
      </c>
      <c r="AU626" s="18" t="s">
        <v>84</v>
      </c>
      <c r="AY626" s="18" t="s">
        <v>134</v>
      </c>
      <c r="BE626" s="193">
        <f>IF(N626="základní",J626,0)</f>
        <v>0</v>
      </c>
      <c r="BF626" s="193">
        <f>IF(N626="snížená",J626,0)</f>
        <v>0</v>
      </c>
      <c r="BG626" s="193">
        <f>IF(N626="zákl. přenesená",J626,0)</f>
        <v>0</v>
      </c>
      <c r="BH626" s="193">
        <f>IF(N626="sníž. přenesená",J626,0)</f>
        <v>0</v>
      </c>
      <c r="BI626" s="193">
        <f>IF(N626="nulová",J626,0)</f>
        <v>0</v>
      </c>
      <c r="BJ626" s="18" t="s">
        <v>23</v>
      </c>
      <c r="BK626" s="193">
        <f>ROUND(I626*H626,2)</f>
        <v>0</v>
      </c>
      <c r="BL626" s="18" t="s">
        <v>141</v>
      </c>
      <c r="BM626" s="18" t="s">
        <v>676</v>
      </c>
    </row>
    <row r="627" spans="2:65" s="11" customFormat="1">
      <c r="B627" s="194"/>
      <c r="C627" s="195"/>
      <c r="D627" s="196" t="s">
        <v>143</v>
      </c>
      <c r="E627" s="197" t="s">
        <v>32</v>
      </c>
      <c r="F627" s="198" t="s">
        <v>491</v>
      </c>
      <c r="G627" s="195"/>
      <c r="H627" s="199" t="s">
        <v>32</v>
      </c>
      <c r="I627" s="200"/>
      <c r="J627" s="195"/>
      <c r="K627" s="195"/>
      <c r="L627" s="201"/>
      <c r="M627" s="202"/>
      <c r="N627" s="203"/>
      <c r="O627" s="203"/>
      <c r="P627" s="203"/>
      <c r="Q627" s="203"/>
      <c r="R627" s="203"/>
      <c r="S627" s="203"/>
      <c r="T627" s="204"/>
      <c r="AT627" s="205" t="s">
        <v>143</v>
      </c>
      <c r="AU627" s="205" t="s">
        <v>84</v>
      </c>
      <c r="AV627" s="11" t="s">
        <v>23</v>
      </c>
      <c r="AW627" s="11" t="s">
        <v>39</v>
      </c>
      <c r="AX627" s="11" t="s">
        <v>76</v>
      </c>
      <c r="AY627" s="205" t="s">
        <v>134</v>
      </c>
    </row>
    <row r="628" spans="2:65" s="12" customFormat="1">
      <c r="B628" s="206"/>
      <c r="C628" s="207"/>
      <c r="D628" s="196" t="s">
        <v>143</v>
      </c>
      <c r="E628" s="208" t="s">
        <v>32</v>
      </c>
      <c r="F628" s="209" t="s">
        <v>660</v>
      </c>
      <c r="G628" s="207"/>
      <c r="H628" s="210">
        <v>174</v>
      </c>
      <c r="I628" s="211"/>
      <c r="J628" s="207"/>
      <c r="K628" s="207"/>
      <c r="L628" s="212"/>
      <c r="M628" s="213"/>
      <c r="N628" s="214"/>
      <c r="O628" s="214"/>
      <c r="P628" s="214"/>
      <c r="Q628" s="214"/>
      <c r="R628" s="214"/>
      <c r="S628" s="214"/>
      <c r="T628" s="215"/>
      <c r="AT628" s="216" t="s">
        <v>143</v>
      </c>
      <c r="AU628" s="216" t="s">
        <v>84</v>
      </c>
      <c r="AV628" s="12" t="s">
        <v>84</v>
      </c>
      <c r="AW628" s="12" t="s">
        <v>39</v>
      </c>
      <c r="AX628" s="12" t="s">
        <v>76</v>
      </c>
      <c r="AY628" s="216" t="s">
        <v>134</v>
      </c>
    </row>
    <row r="629" spans="2:65" s="11" customFormat="1">
      <c r="B629" s="194"/>
      <c r="C629" s="195"/>
      <c r="D629" s="196" t="s">
        <v>143</v>
      </c>
      <c r="E629" s="197" t="s">
        <v>32</v>
      </c>
      <c r="F629" s="198" t="s">
        <v>155</v>
      </c>
      <c r="G629" s="195"/>
      <c r="H629" s="199" t="s">
        <v>32</v>
      </c>
      <c r="I629" s="200"/>
      <c r="J629" s="195"/>
      <c r="K629" s="195"/>
      <c r="L629" s="201"/>
      <c r="M629" s="202"/>
      <c r="N629" s="203"/>
      <c r="O629" s="203"/>
      <c r="P629" s="203"/>
      <c r="Q629" s="203"/>
      <c r="R629" s="203"/>
      <c r="S629" s="203"/>
      <c r="T629" s="204"/>
      <c r="AT629" s="205" t="s">
        <v>143</v>
      </c>
      <c r="AU629" s="205" t="s">
        <v>84</v>
      </c>
      <c r="AV629" s="11" t="s">
        <v>23</v>
      </c>
      <c r="AW629" s="11" t="s">
        <v>39</v>
      </c>
      <c r="AX629" s="11" t="s">
        <v>76</v>
      </c>
      <c r="AY629" s="205" t="s">
        <v>134</v>
      </c>
    </row>
    <row r="630" spans="2:65" s="12" customFormat="1">
      <c r="B630" s="206"/>
      <c r="C630" s="207"/>
      <c r="D630" s="196" t="s">
        <v>143</v>
      </c>
      <c r="E630" s="208" t="s">
        <v>32</v>
      </c>
      <c r="F630" s="209" t="s">
        <v>661</v>
      </c>
      <c r="G630" s="207"/>
      <c r="H630" s="210">
        <v>818</v>
      </c>
      <c r="I630" s="211"/>
      <c r="J630" s="207"/>
      <c r="K630" s="207"/>
      <c r="L630" s="212"/>
      <c r="M630" s="213"/>
      <c r="N630" s="214"/>
      <c r="O630" s="214"/>
      <c r="P630" s="214"/>
      <c r="Q630" s="214"/>
      <c r="R630" s="214"/>
      <c r="S630" s="214"/>
      <c r="T630" s="215"/>
      <c r="AT630" s="216" t="s">
        <v>143</v>
      </c>
      <c r="AU630" s="216" t="s">
        <v>84</v>
      </c>
      <c r="AV630" s="12" t="s">
        <v>84</v>
      </c>
      <c r="AW630" s="12" t="s">
        <v>39</v>
      </c>
      <c r="AX630" s="12" t="s">
        <v>76</v>
      </c>
      <c r="AY630" s="216" t="s">
        <v>134</v>
      </c>
    </row>
    <row r="631" spans="2:65" s="11" customFormat="1">
      <c r="B631" s="194"/>
      <c r="C631" s="195"/>
      <c r="D631" s="196" t="s">
        <v>143</v>
      </c>
      <c r="E631" s="197" t="s">
        <v>32</v>
      </c>
      <c r="F631" s="198" t="s">
        <v>492</v>
      </c>
      <c r="G631" s="195"/>
      <c r="H631" s="199" t="s">
        <v>32</v>
      </c>
      <c r="I631" s="200"/>
      <c r="J631" s="195"/>
      <c r="K631" s="195"/>
      <c r="L631" s="201"/>
      <c r="M631" s="202"/>
      <c r="N631" s="203"/>
      <c r="O631" s="203"/>
      <c r="P631" s="203"/>
      <c r="Q631" s="203"/>
      <c r="R631" s="203"/>
      <c r="S631" s="203"/>
      <c r="T631" s="204"/>
      <c r="AT631" s="205" t="s">
        <v>143</v>
      </c>
      <c r="AU631" s="205" t="s">
        <v>84</v>
      </c>
      <c r="AV631" s="11" t="s">
        <v>23</v>
      </c>
      <c r="AW631" s="11" t="s">
        <v>39</v>
      </c>
      <c r="AX631" s="11" t="s">
        <v>76</v>
      </c>
      <c r="AY631" s="205" t="s">
        <v>134</v>
      </c>
    </row>
    <row r="632" spans="2:65" s="12" customFormat="1">
      <c r="B632" s="206"/>
      <c r="C632" s="207"/>
      <c r="D632" s="196" t="s">
        <v>143</v>
      </c>
      <c r="E632" s="208" t="s">
        <v>32</v>
      </c>
      <c r="F632" s="209" t="s">
        <v>663</v>
      </c>
      <c r="G632" s="207"/>
      <c r="H632" s="210">
        <v>541</v>
      </c>
      <c r="I632" s="211"/>
      <c r="J632" s="207"/>
      <c r="K632" s="207"/>
      <c r="L632" s="212"/>
      <c r="M632" s="213"/>
      <c r="N632" s="214"/>
      <c r="O632" s="214"/>
      <c r="P632" s="214"/>
      <c r="Q632" s="214"/>
      <c r="R632" s="214"/>
      <c r="S632" s="214"/>
      <c r="T632" s="215"/>
      <c r="AT632" s="216" t="s">
        <v>143</v>
      </c>
      <c r="AU632" s="216" t="s">
        <v>84</v>
      </c>
      <c r="AV632" s="12" t="s">
        <v>84</v>
      </c>
      <c r="AW632" s="12" t="s">
        <v>39</v>
      </c>
      <c r="AX632" s="12" t="s">
        <v>76</v>
      </c>
      <c r="AY632" s="216" t="s">
        <v>134</v>
      </c>
    </row>
    <row r="633" spans="2:65" s="13" customFormat="1">
      <c r="B633" s="217"/>
      <c r="C633" s="218"/>
      <c r="D633" s="219" t="s">
        <v>143</v>
      </c>
      <c r="E633" s="220" t="s">
        <v>32</v>
      </c>
      <c r="F633" s="221" t="s">
        <v>150</v>
      </c>
      <c r="G633" s="218"/>
      <c r="H633" s="222">
        <v>1533</v>
      </c>
      <c r="I633" s="223"/>
      <c r="J633" s="218"/>
      <c r="K633" s="218"/>
      <c r="L633" s="224"/>
      <c r="M633" s="225"/>
      <c r="N633" s="226"/>
      <c r="O633" s="226"/>
      <c r="P633" s="226"/>
      <c r="Q633" s="226"/>
      <c r="R633" s="226"/>
      <c r="S633" s="226"/>
      <c r="T633" s="227"/>
      <c r="AT633" s="228" t="s">
        <v>143</v>
      </c>
      <c r="AU633" s="228" t="s">
        <v>84</v>
      </c>
      <c r="AV633" s="13" t="s">
        <v>141</v>
      </c>
      <c r="AW633" s="13" t="s">
        <v>39</v>
      </c>
      <c r="AX633" s="13" t="s">
        <v>23</v>
      </c>
      <c r="AY633" s="228" t="s">
        <v>134</v>
      </c>
    </row>
    <row r="634" spans="2:65" s="1" customFormat="1" ht="28.9" customHeight="1">
      <c r="B634" s="35"/>
      <c r="C634" s="182" t="s">
        <v>677</v>
      </c>
      <c r="D634" s="182" t="s">
        <v>136</v>
      </c>
      <c r="E634" s="183" t="s">
        <v>678</v>
      </c>
      <c r="F634" s="184" t="s">
        <v>679</v>
      </c>
      <c r="G634" s="185" t="s">
        <v>198</v>
      </c>
      <c r="H634" s="186">
        <v>443.2</v>
      </c>
      <c r="I634" s="187"/>
      <c r="J634" s="188">
        <f>ROUND(I634*H634,2)</f>
        <v>0</v>
      </c>
      <c r="K634" s="184" t="s">
        <v>140</v>
      </c>
      <c r="L634" s="55"/>
      <c r="M634" s="189" t="s">
        <v>32</v>
      </c>
      <c r="N634" s="190" t="s">
        <v>47</v>
      </c>
      <c r="O634" s="36"/>
      <c r="P634" s="191">
        <f>O634*H634</f>
        <v>0</v>
      </c>
      <c r="Q634" s="191">
        <v>0</v>
      </c>
      <c r="R634" s="191">
        <f>Q634*H634</f>
        <v>0</v>
      </c>
      <c r="S634" s="191">
        <v>0</v>
      </c>
      <c r="T634" s="192">
        <f>S634*H634</f>
        <v>0</v>
      </c>
      <c r="AR634" s="18" t="s">
        <v>141</v>
      </c>
      <c r="AT634" s="18" t="s">
        <v>136</v>
      </c>
      <c r="AU634" s="18" t="s">
        <v>84</v>
      </c>
      <c r="AY634" s="18" t="s">
        <v>134</v>
      </c>
      <c r="BE634" s="193">
        <f>IF(N634="základní",J634,0)</f>
        <v>0</v>
      </c>
      <c r="BF634" s="193">
        <f>IF(N634="snížená",J634,0)</f>
        <v>0</v>
      </c>
      <c r="BG634" s="193">
        <f>IF(N634="zákl. přenesená",J634,0)</f>
        <v>0</v>
      </c>
      <c r="BH634" s="193">
        <f>IF(N634="sníž. přenesená",J634,0)</f>
        <v>0</v>
      </c>
      <c r="BI634" s="193">
        <f>IF(N634="nulová",J634,0)</f>
        <v>0</v>
      </c>
      <c r="BJ634" s="18" t="s">
        <v>23</v>
      </c>
      <c r="BK634" s="193">
        <f>ROUND(I634*H634,2)</f>
        <v>0</v>
      </c>
      <c r="BL634" s="18" t="s">
        <v>141</v>
      </c>
      <c r="BM634" s="18" t="s">
        <v>680</v>
      </c>
    </row>
    <row r="635" spans="2:65" s="11" customFormat="1">
      <c r="B635" s="194"/>
      <c r="C635" s="195"/>
      <c r="D635" s="196" t="s">
        <v>143</v>
      </c>
      <c r="E635" s="197" t="s">
        <v>32</v>
      </c>
      <c r="F635" s="198" t="s">
        <v>497</v>
      </c>
      <c r="G635" s="195"/>
      <c r="H635" s="199" t="s">
        <v>32</v>
      </c>
      <c r="I635" s="200"/>
      <c r="J635" s="195"/>
      <c r="K635" s="195"/>
      <c r="L635" s="201"/>
      <c r="M635" s="202"/>
      <c r="N635" s="203"/>
      <c r="O635" s="203"/>
      <c r="P635" s="203"/>
      <c r="Q635" s="203"/>
      <c r="R635" s="203"/>
      <c r="S635" s="203"/>
      <c r="T635" s="204"/>
      <c r="AT635" s="205" t="s">
        <v>143</v>
      </c>
      <c r="AU635" s="205" t="s">
        <v>84</v>
      </c>
      <c r="AV635" s="11" t="s">
        <v>23</v>
      </c>
      <c r="AW635" s="11" t="s">
        <v>39</v>
      </c>
      <c r="AX635" s="11" t="s">
        <v>76</v>
      </c>
      <c r="AY635" s="205" t="s">
        <v>134</v>
      </c>
    </row>
    <row r="636" spans="2:65" s="12" customFormat="1">
      <c r="B636" s="206"/>
      <c r="C636" s="207"/>
      <c r="D636" s="196" t="s">
        <v>143</v>
      </c>
      <c r="E636" s="208" t="s">
        <v>32</v>
      </c>
      <c r="F636" s="209" t="s">
        <v>659</v>
      </c>
      <c r="G636" s="207"/>
      <c r="H636" s="210">
        <v>422.2</v>
      </c>
      <c r="I636" s="211"/>
      <c r="J636" s="207"/>
      <c r="K636" s="207"/>
      <c r="L636" s="212"/>
      <c r="M636" s="213"/>
      <c r="N636" s="214"/>
      <c r="O636" s="214"/>
      <c r="P636" s="214"/>
      <c r="Q636" s="214"/>
      <c r="R636" s="214"/>
      <c r="S636" s="214"/>
      <c r="T636" s="215"/>
      <c r="AT636" s="216" t="s">
        <v>143</v>
      </c>
      <c r="AU636" s="216" t="s">
        <v>84</v>
      </c>
      <c r="AV636" s="12" t="s">
        <v>84</v>
      </c>
      <c r="AW636" s="12" t="s">
        <v>39</v>
      </c>
      <c r="AX636" s="12" t="s">
        <v>76</v>
      </c>
      <c r="AY636" s="216" t="s">
        <v>134</v>
      </c>
    </row>
    <row r="637" spans="2:65" s="11" customFormat="1">
      <c r="B637" s="194"/>
      <c r="C637" s="195"/>
      <c r="D637" s="196" t="s">
        <v>143</v>
      </c>
      <c r="E637" s="197" t="s">
        <v>32</v>
      </c>
      <c r="F637" s="198" t="s">
        <v>155</v>
      </c>
      <c r="G637" s="195"/>
      <c r="H637" s="199" t="s">
        <v>32</v>
      </c>
      <c r="I637" s="200"/>
      <c r="J637" s="195"/>
      <c r="K637" s="195"/>
      <c r="L637" s="201"/>
      <c r="M637" s="202"/>
      <c r="N637" s="203"/>
      <c r="O637" s="203"/>
      <c r="P637" s="203"/>
      <c r="Q637" s="203"/>
      <c r="R637" s="203"/>
      <c r="S637" s="203"/>
      <c r="T637" s="204"/>
      <c r="AT637" s="205" t="s">
        <v>143</v>
      </c>
      <c r="AU637" s="205" t="s">
        <v>84</v>
      </c>
      <c r="AV637" s="11" t="s">
        <v>23</v>
      </c>
      <c r="AW637" s="11" t="s">
        <v>39</v>
      </c>
      <c r="AX637" s="11" t="s">
        <v>76</v>
      </c>
      <c r="AY637" s="205" t="s">
        <v>134</v>
      </c>
    </row>
    <row r="638" spans="2:65" s="12" customFormat="1">
      <c r="B638" s="206"/>
      <c r="C638" s="207"/>
      <c r="D638" s="196" t="s">
        <v>143</v>
      </c>
      <c r="E638" s="208" t="s">
        <v>32</v>
      </c>
      <c r="F638" s="209" t="s">
        <v>662</v>
      </c>
      <c r="G638" s="207"/>
      <c r="H638" s="210">
        <v>18</v>
      </c>
      <c r="I638" s="211"/>
      <c r="J638" s="207"/>
      <c r="K638" s="207"/>
      <c r="L638" s="212"/>
      <c r="M638" s="213"/>
      <c r="N638" s="214"/>
      <c r="O638" s="214"/>
      <c r="P638" s="214"/>
      <c r="Q638" s="214"/>
      <c r="R638" s="214"/>
      <c r="S638" s="214"/>
      <c r="T638" s="215"/>
      <c r="AT638" s="216" t="s">
        <v>143</v>
      </c>
      <c r="AU638" s="216" t="s">
        <v>84</v>
      </c>
      <c r="AV638" s="12" t="s">
        <v>84</v>
      </c>
      <c r="AW638" s="12" t="s">
        <v>39</v>
      </c>
      <c r="AX638" s="12" t="s">
        <v>76</v>
      </c>
      <c r="AY638" s="216" t="s">
        <v>134</v>
      </c>
    </row>
    <row r="639" spans="2:65" s="11" customFormat="1">
      <c r="B639" s="194"/>
      <c r="C639" s="195"/>
      <c r="D639" s="196" t="s">
        <v>143</v>
      </c>
      <c r="E639" s="197" t="s">
        <v>32</v>
      </c>
      <c r="F639" s="198" t="s">
        <v>157</v>
      </c>
      <c r="G639" s="195"/>
      <c r="H639" s="199" t="s">
        <v>32</v>
      </c>
      <c r="I639" s="200"/>
      <c r="J639" s="195"/>
      <c r="K639" s="195"/>
      <c r="L639" s="201"/>
      <c r="M639" s="202"/>
      <c r="N639" s="203"/>
      <c r="O639" s="203"/>
      <c r="P639" s="203"/>
      <c r="Q639" s="203"/>
      <c r="R639" s="203"/>
      <c r="S639" s="203"/>
      <c r="T639" s="204"/>
      <c r="AT639" s="205" t="s">
        <v>143</v>
      </c>
      <c r="AU639" s="205" t="s">
        <v>84</v>
      </c>
      <c r="AV639" s="11" t="s">
        <v>23</v>
      </c>
      <c r="AW639" s="11" t="s">
        <v>39</v>
      </c>
      <c r="AX639" s="11" t="s">
        <v>76</v>
      </c>
      <c r="AY639" s="205" t="s">
        <v>134</v>
      </c>
    </row>
    <row r="640" spans="2:65" s="12" customFormat="1">
      <c r="B640" s="206"/>
      <c r="C640" s="207"/>
      <c r="D640" s="196" t="s">
        <v>143</v>
      </c>
      <c r="E640" s="208" t="s">
        <v>32</v>
      </c>
      <c r="F640" s="209" t="s">
        <v>664</v>
      </c>
      <c r="G640" s="207"/>
      <c r="H640" s="210">
        <v>3</v>
      </c>
      <c r="I640" s="211"/>
      <c r="J640" s="207"/>
      <c r="K640" s="207"/>
      <c r="L640" s="212"/>
      <c r="M640" s="213"/>
      <c r="N640" s="214"/>
      <c r="O640" s="214"/>
      <c r="P640" s="214"/>
      <c r="Q640" s="214"/>
      <c r="R640" s="214"/>
      <c r="S640" s="214"/>
      <c r="T640" s="215"/>
      <c r="AT640" s="216" t="s">
        <v>143</v>
      </c>
      <c r="AU640" s="216" t="s">
        <v>84</v>
      </c>
      <c r="AV640" s="12" t="s">
        <v>84</v>
      </c>
      <c r="AW640" s="12" t="s">
        <v>39</v>
      </c>
      <c r="AX640" s="12" t="s">
        <v>76</v>
      </c>
      <c r="AY640" s="216" t="s">
        <v>134</v>
      </c>
    </row>
    <row r="641" spans="2:65" s="13" customFormat="1">
      <c r="B641" s="217"/>
      <c r="C641" s="218"/>
      <c r="D641" s="219" t="s">
        <v>143</v>
      </c>
      <c r="E641" s="220" t="s">
        <v>32</v>
      </c>
      <c r="F641" s="221" t="s">
        <v>150</v>
      </c>
      <c r="G641" s="218"/>
      <c r="H641" s="222">
        <v>443.2</v>
      </c>
      <c r="I641" s="223"/>
      <c r="J641" s="218"/>
      <c r="K641" s="218"/>
      <c r="L641" s="224"/>
      <c r="M641" s="225"/>
      <c r="N641" s="226"/>
      <c r="O641" s="226"/>
      <c r="P641" s="226"/>
      <c r="Q641" s="226"/>
      <c r="R641" s="226"/>
      <c r="S641" s="226"/>
      <c r="T641" s="227"/>
      <c r="AT641" s="228" t="s">
        <v>143</v>
      </c>
      <c r="AU641" s="228" t="s">
        <v>84</v>
      </c>
      <c r="AV641" s="13" t="s">
        <v>141</v>
      </c>
      <c r="AW641" s="13" t="s">
        <v>39</v>
      </c>
      <c r="AX641" s="13" t="s">
        <v>23</v>
      </c>
      <c r="AY641" s="228" t="s">
        <v>134</v>
      </c>
    </row>
    <row r="642" spans="2:65" s="1" customFormat="1" ht="20.45" customHeight="1">
      <c r="B642" s="35"/>
      <c r="C642" s="182" t="s">
        <v>681</v>
      </c>
      <c r="D642" s="182" t="s">
        <v>136</v>
      </c>
      <c r="E642" s="183" t="s">
        <v>682</v>
      </c>
      <c r="F642" s="184" t="s">
        <v>683</v>
      </c>
      <c r="G642" s="185" t="s">
        <v>684</v>
      </c>
      <c r="H642" s="186">
        <v>21</v>
      </c>
      <c r="I642" s="187"/>
      <c r="J642" s="188">
        <f>ROUND(I642*H642,2)</f>
        <v>0</v>
      </c>
      <c r="K642" s="184" t="s">
        <v>32</v>
      </c>
      <c r="L642" s="55"/>
      <c r="M642" s="189" t="s">
        <v>32</v>
      </c>
      <c r="N642" s="190" t="s">
        <v>47</v>
      </c>
      <c r="O642" s="36"/>
      <c r="P642" s="191">
        <f>O642*H642</f>
        <v>0</v>
      </c>
      <c r="Q642" s="191">
        <v>0</v>
      </c>
      <c r="R642" s="191">
        <f>Q642*H642</f>
        <v>0</v>
      </c>
      <c r="S642" s="191">
        <v>0</v>
      </c>
      <c r="T642" s="192">
        <f>S642*H642</f>
        <v>0</v>
      </c>
      <c r="AR642" s="18" t="s">
        <v>141</v>
      </c>
      <c r="AT642" s="18" t="s">
        <v>136</v>
      </c>
      <c r="AU642" s="18" t="s">
        <v>84</v>
      </c>
      <c r="AY642" s="18" t="s">
        <v>134</v>
      </c>
      <c r="BE642" s="193">
        <f>IF(N642="základní",J642,0)</f>
        <v>0</v>
      </c>
      <c r="BF642" s="193">
        <f>IF(N642="snížená",J642,0)</f>
        <v>0</v>
      </c>
      <c r="BG642" s="193">
        <f>IF(N642="zákl. přenesená",J642,0)</f>
        <v>0</v>
      </c>
      <c r="BH642" s="193">
        <f>IF(N642="sníž. přenesená",J642,0)</f>
        <v>0</v>
      </c>
      <c r="BI642" s="193">
        <f>IF(N642="nulová",J642,0)</f>
        <v>0</v>
      </c>
      <c r="BJ642" s="18" t="s">
        <v>23</v>
      </c>
      <c r="BK642" s="193">
        <f>ROUND(I642*H642,2)</f>
        <v>0</v>
      </c>
      <c r="BL642" s="18" t="s">
        <v>141</v>
      </c>
      <c r="BM642" s="18" t="s">
        <v>685</v>
      </c>
    </row>
    <row r="643" spans="2:65" s="12" customFormat="1">
      <c r="B643" s="206"/>
      <c r="C643" s="207"/>
      <c r="D643" s="196" t="s">
        <v>143</v>
      </c>
      <c r="E643" s="208" t="s">
        <v>32</v>
      </c>
      <c r="F643" s="209" t="s">
        <v>7</v>
      </c>
      <c r="G643" s="207"/>
      <c r="H643" s="210">
        <v>21</v>
      </c>
      <c r="I643" s="211"/>
      <c r="J643" s="207"/>
      <c r="K643" s="207"/>
      <c r="L643" s="212"/>
      <c r="M643" s="213"/>
      <c r="N643" s="214"/>
      <c r="O643" s="214"/>
      <c r="P643" s="214"/>
      <c r="Q643" s="214"/>
      <c r="R643" s="214"/>
      <c r="S643" s="214"/>
      <c r="T643" s="215"/>
      <c r="AT643" s="216" t="s">
        <v>143</v>
      </c>
      <c r="AU643" s="216" t="s">
        <v>84</v>
      </c>
      <c r="AV643" s="12" t="s">
        <v>84</v>
      </c>
      <c r="AW643" s="12" t="s">
        <v>39</v>
      </c>
      <c r="AX643" s="12" t="s">
        <v>23</v>
      </c>
      <c r="AY643" s="216" t="s">
        <v>134</v>
      </c>
    </row>
    <row r="644" spans="2:65" s="10" customFormat="1" ht="29.85" customHeight="1">
      <c r="B644" s="165"/>
      <c r="C644" s="166"/>
      <c r="D644" s="179" t="s">
        <v>75</v>
      </c>
      <c r="E644" s="180" t="s">
        <v>686</v>
      </c>
      <c r="F644" s="180" t="s">
        <v>687</v>
      </c>
      <c r="G644" s="166"/>
      <c r="H644" s="166"/>
      <c r="I644" s="169"/>
      <c r="J644" s="181">
        <f>BK644</f>
        <v>0</v>
      </c>
      <c r="K644" s="166"/>
      <c r="L644" s="171"/>
      <c r="M644" s="172"/>
      <c r="N644" s="173"/>
      <c r="O644" s="173"/>
      <c r="P644" s="174">
        <f>SUM(P645:P657)</f>
        <v>0</v>
      </c>
      <c r="Q644" s="173"/>
      <c r="R644" s="174">
        <f>SUM(R645:R657)</f>
        <v>0</v>
      </c>
      <c r="S644" s="173"/>
      <c r="T644" s="175">
        <f>SUM(T645:T657)</f>
        <v>0</v>
      </c>
      <c r="AR644" s="176" t="s">
        <v>23</v>
      </c>
      <c r="AT644" s="177" t="s">
        <v>75</v>
      </c>
      <c r="AU644" s="177" t="s">
        <v>23</v>
      </c>
      <c r="AY644" s="176" t="s">
        <v>134</v>
      </c>
      <c r="BK644" s="178">
        <f>SUM(BK645:BK657)</f>
        <v>0</v>
      </c>
    </row>
    <row r="645" spans="2:65" s="1" customFormat="1" ht="28.9" customHeight="1">
      <c r="B645" s="35"/>
      <c r="C645" s="182" t="s">
        <v>688</v>
      </c>
      <c r="D645" s="182" t="s">
        <v>136</v>
      </c>
      <c r="E645" s="183" t="s">
        <v>689</v>
      </c>
      <c r="F645" s="184" t="s">
        <v>690</v>
      </c>
      <c r="G645" s="185" t="s">
        <v>344</v>
      </c>
      <c r="H645" s="186">
        <v>838.14700000000005</v>
      </c>
      <c r="I645" s="187"/>
      <c r="J645" s="188">
        <f>ROUND(I645*H645,2)</f>
        <v>0</v>
      </c>
      <c r="K645" s="184" t="s">
        <v>140</v>
      </c>
      <c r="L645" s="55"/>
      <c r="M645" s="189" t="s">
        <v>32</v>
      </c>
      <c r="N645" s="190" t="s">
        <v>47</v>
      </c>
      <c r="O645" s="36"/>
      <c r="P645" s="191">
        <f>O645*H645</f>
        <v>0</v>
      </c>
      <c r="Q645" s="191">
        <v>0</v>
      </c>
      <c r="R645" s="191">
        <f>Q645*H645</f>
        <v>0</v>
      </c>
      <c r="S645" s="191">
        <v>0</v>
      </c>
      <c r="T645" s="192">
        <f>S645*H645</f>
        <v>0</v>
      </c>
      <c r="AR645" s="18" t="s">
        <v>141</v>
      </c>
      <c r="AT645" s="18" t="s">
        <v>136</v>
      </c>
      <c r="AU645" s="18" t="s">
        <v>84</v>
      </c>
      <c r="AY645" s="18" t="s">
        <v>134</v>
      </c>
      <c r="BE645" s="193">
        <f>IF(N645="základní",J645,0)</f>
        <v>0</v>
      </c>
      <c r="BF645" s="193">
        <f>IF(N645="snížená",J645,0)</f>
        <v>0</v>
      </c>
      <c r="BG645" s="193">
        <f>IF(N645="zákl. přenesená",J645,0)</f>
        <v>0</v>
      </c>
      <c r="BH645" s="193">
        <f>IF(N645="sníž. přenesená",J645,0)</f>
        <v>0</v>
      </c>
      <c r="BI645" s="193">
        <f>IF(N645="nulová",J645,0)</f>
        <v>0</v>
      </c>
      <c r="BJ645" s="18" t="s">
        <v>23</v>
      </c>
      <c r="BK645" s="193">
        <f>ROUND(I645*H645,2)</f>
        <v>0</v>
      </c>
      <c r="BL645" s="18" t="s">
        <v>141</v>
      </c>
      <c r="BM645" s="18" t="s">
        <v>691</v>
      </c>
    </row>
    <row r="646" spans="2:65" s="11" customFormat="1">
      <c r="B646" s="194"/>
      <c r="C646" s="195"/>
      <c r="D646" s="196" t="s">
        <v>143</v>
      </c>
      <c r="E646" s="197" t="s">
        <v>32</v>
      </c>
      <c r="F646" s="198" t="s">
        <v>692</v>
      </c>
      <c r="G646" s="195"/>
      <c r="H646" s="199" t="s">
        <v>32</v>
      </c>
      <c r="I646" s="200"/>
      <c r="J646" s="195"/>
      <c r="K646" s="195"/>
      <c r="L646" s="201"/>
      <c r="M646" s="202"/>
      <c r="N646" s="203"/>
      <c r="O646" s="203"/>
      <c r="P646" s="203"/>
      <c r="Q646" s="203"/>
      <c r="R646" s="203"/>
      <c r="S646" s="203"/>
      <c r="T646" s="204"/>
      <c r="AT646" s="205" t="s">
        <v>143</v>
      </c>
      <c r="AU646" s="205" t="s">
        <v>84</v>
      </c>
      <c r="AV646" s="11" t="s">
        <v>23</v>
      </c>
      <c r="AW646" s="11" t="s">
        <v>39</v>
      </c>
      <c r="AX646" s="11" t="s">
        <v>76</v>
      </c>
      <c r="AY646" s="205" t="s">
        <v>134</v>
      </c>
    </row>
    <row r="647" spans="2:65" s="12" customFormat="1">
      <c r="B647" s="206"/>
      <c r="C647" s="207"/>
      <c r="D647" s="196" t="s">
        <v>143</v>
      </c>
      <c r="E647" s="208" t="s">
        <v>32</v>
      </c>
      <c r="F647" s="209" t="s">
        <v>693</v>
      </c>
      <c r="G647" s="207"/>
      <c r="H647" s="210">
        <v>525.10199999999998</v>
      </c>
      <c r="I647" s="211"/>
      <c r="J647" s="207"/>
      <c r="K647" s="207"/>
      <c r="L647" s="212"/>
      <c r="M647" s="213"/>
      <c r="N647" s="214"/>
      <c r="O647" s="214"/>
      <c r="P647" s="214"/>
      <c r="Q647" s="214"/>
      <c r="R647" s="214"/>
      <c r="S647" s="214"/>
      <c r="T647" s="215"/>
      <c r="AT647" s="216" t="s">
        <v>143</v>
      </c>
      <c r="AU647" s="216" t="s">
        <v>84</v>
      </c>
      <c r="AV647" s="12" t="s">
        <v>84</v>
      </c>
      <c r="AW647" s="12" t="s">
        <v>39</v>
      </c>
      <c r="AX647" s="12" t="s">
        <v>76</v>
      </c>
      <c r="AY647" s="216" t="s">
        <v>134</v>
      </c>
    </row>
    <row r="648" spans="2:65" s="11" customFormat="1">
      <c r="B648" s="194"/>
      <c r="C648" s="195"/>
      <c r="D648" s="196" t="s">
        <v>143</v>
      </c>
      <c r="E648" s="197" t="s">
        <v>32</v>
      </c>
      <c r="F648" s="198" t="s">
        <v>694</v>
      </c>
      <c r="G648" s="195"/>
      <c r="H648" s="199" t="s">
        <v>32</v>
      </c>
      <c r="I648" s="200"/>
      <c r="J648" s="195"/>
      <c r="K648" s="195"/>
      <c r="L648" s="201"/>
      <c r="M648" s="202"/>
      <c r="N648" s="203"/>
      <c r="O648" s="203"/>
      <c r="P648" s="203"/>
      <c r="Q648" s="203"/>
      <c r="R648" s="203"/>
      <c r="S648" s="203"/>
      <c r="T648" s="204"/>
      <c r="AT648" s="205" t="s">
        <v>143</v>
      </c>
      <c r="AU648" s="205" t="s">
        <v>84</v>
      </c>
      <c r="AV648" s="11" t="s">
        <v>23</v>
      </c>
      <c r="AW648" s="11" t="s">
        <v>39</v>
      </c>
      <c r="AX648" s="11" t="s">
        <v>76</v>
      </c>
      <c r="AY648" s="205" t="s">
        <v>134</v>
      </c>
    </row>
    <row r="649" spans="2:65" s="12" customFormat="1">
      <c r="B649" s="206"/>
      <c r="C649" s="207"/>
      <c r="D649" s="196" t="s">
        <v>143</v>
      </c>
      <c r="E649" s="208" t="s">
        <v>32</v>
      </c>
      <c r="F649" s="209" t="s">
        <v>695</v>
      </c>
      <c r="G649" s="207"/>
      <c r="H649" s="210">
        <v>313.04500000000002</v>
      </c>
      <c r="I649" s="211"/>
      <c r="J649" s="207"/>
      <c r="K649" s="207"/>
      <c r="L649" s="212"/>
      <c r="M649" s="213"/>
      <c r="N649" s="214"/>
      <c r="O649" s="214"/>
      <c r="P649" s="214"/>
      <c r="Q649" s="214"/>
      <c r="R649" s="214"/>
      <c r="S649" s="214"/>
      <c r="T649" s="215"/>
      <c r="AT649" s="216" t="s">
        <v>143</v>
      </c>
      <c r="AU649" s="216" t="s">
        <v>84</v>
      </c>
      <c r="AV649" s="12" t="s">
        <v>84</v>
      </c>
      <c r="AW649" s="12" t="s">
        <v>39</v>
      </c>
      <c r="AX649" s="12" t="s">
        <v>76</v>
      </c>
      <c r="AY649" s="216" t="s">
        <v>134</v>
      </c>
    </row>
    <row r="650" spans="2:65" s="13" customFormat="1">
      <c r="B650" s="217"/>
      <c r="C650" s="218"/>
      <c r="D650" s="219" t="s">
        <v>143</v>
      </c>
      <c r="E650" s="220" t="s">
        <v>32</v>
      </c>
      <c r="F650" s="221" t="s">
        <v>150</v>
      </c>
      <c r="G650" s="218"/>
      <c r="H650" s="222">
        <v>838.14700000000005</v>
      </c>
      <c r="I650" s="223"/>
      <c r="J650" s="218"/>
      <c r="K650" s="218"/>
      <c r="L650" s="224"/>
      <c r="M650" s="225"/>
      <c r="N650" s="226"/>
      <c r="O650" s="226"/>
      <c r="P650" s="226"/>
      <c r="Q650" s="226"/>
      <c r="R650" s="226"/>
      <c r="S650" s="226"/>
      <c r="T650" s="227"/>
      <c r="AT650" s="228" t="s">
        <v>143</v>
      </c>
      <c r="AU650" s="228" t="s">
        <v>84</v>
      </c>
      <c r="AV650" s="13" t="s">
        <v>141</v>
      </c>
      <c r="AW650" s="13" t="s">
        <v>39</v>
      </c>
      <c r="AX650" s="13" t="s">
        <v>23</v>
      </c>
      <c r="AY650" s="228" t="s">
        <v>134</v>
      </c>
    </row>
    <row r="651" spans="2:65" s="1" customFormat="1" ht="28.9" customHeight="1">
      <c r="B651" s="35"/>
      <c r="C651" s="182" t="s">
        <v>696</v>
      </c>
      <c r="D651" s="182" t="s">
        <v>136</v>
      </c>
      <c r="E651" s="183" t="s">
        <v>697</v>
      </c>
      <c r="F651" s="184" t="s">
        <v>698</v>
      </c>
      <c r="G651" s="185" t="s">
        <v>344</v>
      </c>
      <c r="H651" s="186">
        <v>7543.3230000000003</v>
      </c>
      <c r="I651" s="187"/>
      <c r="J651" s="188">
        <f>ROUND(I651*H651,2)</f>
        <v>0</v>
      </c>
      <c r="K651" s="184" t="s">
        <v>140</v>
      </c>
      <c r="L651" s="55"/>
      <c r="M651" s="189" t="s">
        <v>32</v>
      </c>
      <c r="N651" s="190" t="s">
        <v>47</v>
      </c>
      <c r="O651" s="36"/>
      <c r="P651" s="191">
        <f>O651*H651</f>
        <v>0</v>
      </c>
      <c r="Q651" s="191">
        <v>0</v>
      </c>
      <c r="R651" s="191">
        <f>Q651*H651</f>
        <v>0</v>
      </c>
      <c r="S651" s="191">
        <v>0</v>
      </c>
      <c r="T651" s="192">
        <f>S651*H651</f>
        <v>0</v>
      </c>
      <c r="AR651" s="18" t="s">
        <v>141</v>
      </c>
      <c r="AT651" s="18" t="s">
        <v>136</v>
      </c>
      <c r="AU651" s="18" t="s">
        <v>84</v>
      </c>
      <c r="AY651" s="18" t="s">
        <v>134</v>
      </c>
      <c r="BE651" s="193">
        <f>IF(N651="základní",J651,0)</f>
        <v>0</v>
      </c>
      <c r="BF651" s="193">
        <f>IF(N651="snížená",J651,0)</f>
        <v>0</v>
      </c>
      <c r="BG651" s="193">
        <f>IF(N651="zákl. přenesená",J651,0)</f>
        <v>0</v>
      </c>
      <c r="BH651" s="193">
        <f>IF(N651="sníž. přenesená",J651,0)</f>
        <v>0</v>
      </c>
      <c r="BI651" s="193">
        <f>IF(N651="nulová",J651,0)</f>
        <v>0</v>
      </c>
      <c r="BJ651" s="18" t="s">
        <v>23</v>
      </c>
      <c r="BK651" s="193">
        <f>ROUND(I651*H651,2)</f>
        <v>0</v>
      </c>
      <c r="BL651" s="18" t="s">
        <v>141</v>
      </c>
      <c r="BM651" s="18" t="s">
        <v>699</v>
      </c>
    </row>
    <row r="652" spans="2:65" s="11" customFormat="1">
      <c r="B652" s="194"/>
      <c r="C652" s="195"/>
      <c r="D652" s="196" t="s">
        <v>143</v>
      </c>
      <c r="E652" s="197" t="s">
        <v>32</v>
      </c>
      <c r="F652" s="198" t="s">
        <v>700</v>
      </c>
      <c r="G652" s="195"/>
      <c r="H652" s="199" t="s">
        <v>32</v>
      </c>
      <c r="I652" s="200"/>
      <c r="J652" s="195"/>
      <c r="K652" s="195"/>
      <c r="L652" s="201"/>
      <c r="M652" s="202"/>
      <c r="N652" s="203"/>
      <c r="O652" s="203"/>
      <c r="P652" s="203"/>
      <c r="Q652" s="203"/>
      <c r="R652" s="203"/>
      <c r="S652" s="203"/>
      <c r="T652" s="204"/>
      <c r="AT652" s="205" t="s">
        <v>143</v>
      </c>
      <c r="AU652" s="205" t="s">
        <v>84</v>
      </c>
      <c r="AV652" s="11" t="s">
        <v>23</v>
      </c>
      <c r="AW652" s="11" t="s">
        <v>39</v>
      </c>
      <c r="AX652" s="11" t="s">
        <v>76</v>
      </c>
      <c r="AY652" s="205" t="s">
        <v>134</v>
      </c>
    </row>
    <row r="653" spans="2:65" s="12" customFormat="1">
      <c r="B653" s="206"/>
      <c r="C653" s="207"/>
      <c r="D653" s="219" t="s">
        <v>143</v>
      </c>
      <c r="E653" s="229" t="s">
        <v>32</v>
      </c>
      <c r="F653" s="230" t="s">
        <v>701</v>
      </c>
      <c r="G653" s="207"/>
      <c r="H653" s="231">
        <v>7543.3230000000003</v>
      </c>
      <c r="I653" s="211"/>
      <c r="J653" s="207"/>
      <c r="K653" s="207"/>
      <c r="L653" s="212"/>
      <c r="M653" s="213"/>
      <c r="N653" s="214"/>
      <c r="O653" s="214"/>
      <c r="P653" s="214"/>
      <c r="Q653" s="214"/>
      <c r="R653" s="214"/>
      <c r="S653" s="214"/>
      <c r="T653" s="215"/>
      <c r="AT653" s="216" t="s">
        <v>143</v>
      </c>
      <c r="AU653" s="216" t="s">
        <v>84</v>
      </c>
      <c r="AV653" s="12" t="s">
        <v>84</v>
      </c>
      <c r="AW653" s="12" t="s">
        <v>39</v>
      </c>
      <c r="AX653" s="12" t="s">
        <v>23</v>
      </c>
      <c r="AY653" s="216" t="s">
        <v>134</v>
      </c>
    </row>
    <row r="654" spans="2:65" s="1" customFormat="1" ht="28.9" customHeight="1">
      <c r="B654" s="35"/>
      <c r="C654" s="182" t="s">
        <v>555</v>
      </c>
      <c r="D654" s="182" t="s">
        <v>136</v>
      </c>
      <c r="E654" s="183" t="s">
        <v>702</v>
      </c>
      <c r="F654" s="184" t="s">
        <v>703</v>
      </c>
      <c r="G654" s="185" t="s">
        <v>344</v>
      </c>
      <c r="H654" s="186">
        <v>313.04500000000002</v>
      </c>
      <c r="I654" s="187"/>
      <c r="J654" s="188">
        <f>ROUND(I654*H654,2)</f>
        <v>0</v>
      </c>
      <c r="K654" s="184" t="s">
        <v>32</v>
      </c>
      <c r="L654" s="55"/>
      <c r="M654" s="189" t="s">
        <v>32</v>
      </c>
      <c r="N654" s="190" t="s">
        <v>47</v>
      </c>
      <c r="O654" s="36"/>
      <c r="P654" s="191">
        <f>O654*H654</f>
        <v>0</v>
      </c>
      <c r="Q654" s="191">
        <v>0</v>
      </c>
      <c r="R654" s="191">
        <f>Q654*H654</f>
        <v>0</v>
      </c>
      <c r="S654" s="191">
        <v>0</v>
      </c>
      <c r="T654" s="192">
        <f>S654*H654</f>
        <v>0</v>
      </c>
      <c r="AR654" s="18" t="s">
        <v>141</v>
      </c>
      <c r="AT654" s="18" t="s">
        <v>136</v>
      </c>
      <c r="AU654" s="18" t="s">
        <v>84</v>
      </c>
      <c r="AY654" s="18" t="s">
        <v>134</v>
      </c>
      <c r="BE654" s="193">
        <f>IF(N654="základní",J654,0)</f>
        <v>0</v>
      </c>
      <c r="BF654" s="193">
        <f>IF(N654="snížená",J654,0)</f>
        <v>0</v>
      </c>
      <c r="BG654" s="193">
        <f>IF(N654="zákl. přenesená",J654,0)</f>
        <v>0</v>
      </c>
      <c r="BH654" s="193">
        <f>IF(N654="sníž. přenesená",J654,0)</f>
        <v>0</v>
      </c>
      <c r="BI654" s="193">
        <f>IF(N654="nulová",J654,0)</f>
        <v>0</v>
      </c>
      <c r="BJ654" s="18" t="s">
        <v>23</v>
      </c>
      <c r="BK654" s="193">
        <f>ROUND(I654*H654,2)</f>
        <v>0</v>
      </c>
      <c r="BL654" s="18" t="s">
        <v>141</v>
      </c>
      <c r="BM654" s="18" t="s">
        <v>704</v>
      </c>
    </row>
    <row r="655" spans="2:65" s="12" customFormat="1">
      <c r="B655" s="206"/>
      <c r="C655" s="207"/>
      <c r="D655" s="219" t="s">
        <v>143</v>
      </c>
      <c r="E655" s="229" t="s">
        <v>32</v>
      </c>
      <c r="F655" s="230" t="s">
        <v>695</v>
      </c>
      <c r="G655" s="207"/>
      <c r="H655" s="231">
        <v>313.04500000000002</v>
      </c>
      <c r="I655" s="211"/>
      <c r="J655" s="207"/>
      <c r="K655" s="207"/>
      <c r="L655" s="212"/>
      <c r="M655" s="213"/>
      <c r="N655" s="214"/>
      <c r="O655" s="214"/>
      <c r="P655" s="214"/>
      <c r="Q655" s="214"/>
      <c r="R655" s="214"/>
      <c r="S655" s="214"/>
      <c r="T655" s="215"/>
      <c r="AT655" s="216" t="s">
        <v>143</v>
      </c>
      <c r="AU655" s="216" t="s">
        <v>84</v>
      </c>
      <c r="AV655" s="12" t="s">
        <v>84</v>
      </c>
      <c r="AW655" s="12" t="s">
        <v>39</v>
      </c>
      <c r="AX655" s="12" t="s">
        <v>23</v>
      </c>
      <c r="AY655" s="216" t="s">
        <v>134</v>
      </c>
    </row>
    <row r="656" spans="2:65" s="1" customFormat="1" ht="20.45" customHeight="1">
      <c r="B656" s="35"/>
      <c r="C656" s="182" t="s">
        <v>705</v>
      </c>
      <c r="D656" s="182" t="s">
        <v>136</v>
      </c>
      <c r="E656" s="183" t="s">
        <v>706</v>
      </c>
      <c r="F656" s="184" t="s">
        <v>707</v>
      </c>
      <c r="G656" s="185" t="s">
        <v>344</v>
      </c>
      <c r="H656" s="186">
        <v>525.10199999999998</v>
      </c>
      <c r="I656" s="187"/>
      <c r="J656" s="188">
        <f>ROUND(I656*H656,2)</f>
        <v>0</v>
      </c>
      <c r="K656" s="184" t="s">
        <v>32</v>
      </c>
      <c r="L656" s="55"/>
      <c r="M656" s="189" t="s">
        <v>32</v>
      </c>
      <c r="N656" s="190" t="s">
        <v>47</v>
      </c>
      <c r="O656" s="36"/>
      <c r="P656" s="191">
        <f>O656*H656</f>
        <v>0</v>
      </c>
      <c r="Q656" s="191">
        <v>0</v>
      </c>
      <c r="R656" s="191">
        <f>Q656*H656</f>
        <v>0</v>
      </c>
      <c r="S656" s="191">
        <v>0</v>
      </c>
      <c r="T656" s="192">
        <f>S656*H656</f>
        <v>0</v>
      </c>
      <c r="AR656" s="18" t="s">
        <v>141</v>
      </c>
      <c r="AT656" s="18" t="s">
        <v>136</v>
      </c>
      <c r="AU656" s="18" t="s">
        <v>84</v>
      </c>
      <c r="AY656" s="18" t="s">
        <v>134</v>
      </c>
      <c r="BE656" s="193">
        <f>IF(N656="základní",J656,0)</f>
        <v>0</v>
      </c>
      <c r="BF656" s="193">
        <f>IF(N656="snížená",J656,0)</f>
        <v>0</v>
      </c>
      <c r="BG656" s="193">
        <f>IF(N656="zákl. přenesená",J656,0)</f>
        <v>0</v>
      </c>
      <c r="BH656" s="193">
        <f>IF(N656="sníž. přenesená",J656,0)</f>
        <v>0</v>
      </c>
      <c r="BI656" s="193">
        <f>IF(N656="nulová",J656,0)</f>
        <v>0</v>
      </c>
      <c r="BJ656" s="18" t="s">
        <v>23</v>
      </c>
      <c r="BK656" s="193">
        <f>ROUND(I656*H656,2)</f>
        <v>0</v>
      </c>
      <c r="BL656" s="18" t="s">
        <v>141</v>
      </c>
      <c r="BM656" s="18" t="s">
        <v>708</v>
      </c>
    </row>
    <row r="657" spans="2:65" s="12" customFormat="1">
      <c r="B657" s="206"/>
      <c r="C657" s="207"/>
      <c r="D657" s="196" t="s">
        <v>143</v>
      </c>
      <c r="E657" s="208" t="s">
        <v>32</v>
      </c>
      <c r="F657" s="209" t="s">
        <v>709</v>
      </c>
      <c r="G657" s="207"/>
      <c r="H657" s="210">
        <v>525.10199999999998</v>
      </c>
      <c r="I657" s="211"/>
      <c r="J657" s="207"/>
      <c r="K657" s="207"/>
      <c r="L657" s="212"/>
      <c r="M657" s="213"/>
      <c r="N657" s="214"/>
      <c r="O657" s="214"/>
      <c r="P657" s="214"/>
      <c r="Q657" s="214"/>
      <c r="R657" s="214"/>
      <c r="S657" s="214"/>
      <c r="T657" s="215"/>
      <c r="AT657" s="216" t="s">
        <v>143</v>
      </c>
      <c r="AU657" s="216" t="s">
        <v>84</v>
      </c>
      <c r="AV657" s="12" t="s">
        <v>84</v>
      </c>
      <c r="AW657" s="12" t="s">
        <v>39</v>
      </c>
      <c r="AX657" s="12" t="s">
        <v>23</v>
      </c>
      <c r="AY657" s="216" t="s">
        <v>134</v>
      </c>
    </row>
    <row r="658" spans="2:65" s="10" customFormat="1" ht="29.85" customHeight="1">
      <c r="B658" s="165"/>
      <c r="C658" s="166"/>
      <c r="D658" s="179" t="s">
        <v>75</v>
      </c>
      <c r="E658" s="180" t="s">
        <v>710</v>
      </c>
      <c r="F658" s="180" t="s">
        <v>711</v>
      </c>
      <c r="G658" s="166"/>
      <c r="H658" s="166"/>
      <c r="I658" s="169"/>
      <c r="J658" s="181">
        <f>BK658</f>
        <v>0</v>
      </c>
      <c r="K658" s="166"/>
      <c r="L658" s="171"/>
      <c r="M658" s="172"/>
      <c r="N658" s="173"/>
      <c r="O658" s="173"/>
      <c r="P658" s="174">
        <f>P659</f>
        <v>0</v>
      </c>
      <c r="Q658" s="173"/>
      <c r="R658" s="174">
        <f>R659</f>
        <v>0</v>
      </c>
      <c r="S658" s="173"/>
      <c r="T658" s="175">
        <f>T659</f>
        <v>0</v>
      </c>
      <c r="AR658" s="176" t="s">
        <v>23</v>
      </c>
      <c r="AT658" s="177" t="s">
        <v>75</v>
      </c>
      <c r="AU658" s="177" t="s">
        <v>23</v>
      </c>
      <c r="AY658" s="176" t="s">
        <v>134</v>
      </c>
      <c r="BK658" s="178">
        <f>BK659</f>
        <v>0</v>
      </c>
    </row>
    <row r="659" spans="2:65" s="1" customFormat="1" ht="40.15" customHeight="1">
      <c r="B659" s="35"/>
      <c r="C659" s="182" t="s">
        <v>568</v>
      </c>
      <c r="D659" s="182" t="s">
        <v>136</v>
      </c>
      <c r="E659" s="183" t="s">
        <v>712</v>
      </c>
      <c r="F659" s="184" t="s">
        <v>713</v>
      </c>
      <c r="G659" s="185" t="s">
        <v>344</v>
      </c>
      <c r="H659" s="186">
        <v>1131.518</v>
      </c>
      <c r="I659" s="187"/>
      <c r="J659" s="188">
        <f>ROUND(I659*H659,2)</f>
        <v>0</v>
      </c>
      <c r="K659" s="184" t="s">
        <v>140</v>
      </c>
      <c r="L659" s="55"/>
      <c r="M659" s="189" t="s">
        <v>32</v>
      </c>
      <c r="N659" s="190" t="s">
        <v>47</v>
      </c>
      <c r="O659" s="36"/>
      <c r="P659" s="191">
        <f>O659*H659</f>
        <v>0</v>
      </c>
      <c r="Q659" s="191">
        <v>0</v>
      </c>
      <c r="R659" s="191">
        <f>Q659*H659</f>
        <v>0</v>
      </c>
      <c r="S659" s="191">
        <v>0</v>
      </c>
      <c r="T659" s="192">
        <f>S659*H659</f>
        <v>0</v>
      </c>
      <c r="AR659" s="18" t="s">
        <v>141</v>
      </c>
      <c r="AT659" s="18" t="s">
        <v>136</v>
      </c>
      <c r="AU659" s="18" t="s">
        <v>84</v>
      </c>
      <c r="AY659" s="18" t="s">
        <v>134</v>
      </c>
      <c r="BE659" s="193">
        <f>IF(N659="základní",J659,0)</f>
        <v>0</v>
      </c>
      <c r="BF659" s="193">
        <f>IF(N659="snížená",J659,0)</f>
        <v>0</v>
      </c>
      <c r="BG659" s="193">
        <f>IF(N659="zákl. přenesená",J659,0)</f>
        <v>0</v>
      </c>
      <c r="BH659" s="193">
        <f>IF(N659="sníž. přenesená",J659,0)</f>
        <v>0</v>
      </c>
      <c r="BI659" s="193">
        <f>IF(N659="nulová",J659,0)</f>
        <v>0</v>
      </c>
      <c r="BJ659" s="18" t="s">
        <v>23</v>
      </c>
      <c r="BK659" s="193">
        <f>ROUND(I659*H659,2)</f>
        <v>0</v>
      </c>
      <c r="BL659" s="18" t="s">
        <v>141</v>
      </c>
      <c r="BM659" s="18" t="s">
        <v>714</v>
      </c>
    </row>
    <row r="660" spans="2:65" s="10" customFormat="1" ht="37.35" customHeight="1">
      <c r="B660" s="165"/>
      <c r="C660" s="166"/>
      <c r="D660" s="167" t="s">
        <v>75</v>
      </c>
      <c r="E660" s="168" t="s">
        <v>715</v>
      </c>
      <c r="F660" s="168" t="s">
        <v>716</v>
      </c>
      <c r="G660" s="166"/>
      <c r="H660" s="166"/>
      <c r="I660" s="169"/>
      <c r="J660" s="170">
        <f>BK660</f>
        <v>0</v>
      </c>
      <c r="K660" s="166"/>
      <c r="L660" s="171"/>
      <c r="M660" s="172"/>
      <c r="N660" s="173"/>
      <c r="O660" s="173"/>
      <c r="P660" s="174">
        <f>P661</f>
        <v>0</v>
      </c>
      <c r="Q660" s="173"/>
      <c r="R660" s="174">
        <f>R661</f>
        <v>0.59400000000000008</v>
      </c>
      <c r="S660" s="173"/>
      <c r="T660" s="175">
        <f>T661</f>
        <v>0</v>
      </c>
      <c r="AR660" s="176" t="s">
        <v>84</v>
      </c>
      <c r="AT660" s="177" t="s">
        <v>75</v>
      </c>
      <c r="AU660" s="177" t="s">
        <v>76</v>
      </c>
      <c r="AY660" s="176" t="s">
        <v>134</v>
      </c>
      <c r="BK660" s="178">
        <f>BK661</f>
        <v>0</v>
      </c>
    </row>
    <row r="661" spans="2:65" s="10" customFormat="1" ht="19.899999999999999" customHeight="1">
      <c r="B661" s="165"/>
      <c r="C661" s="166"/>
      <c r="D661" s="179" t="s">
        <v>75</v>
      </c>
      <c r="E661" s="180" t="s">
        <v>717</v>
      </c>
      <c r="F661" s="180" t="s">
        <v>718</v>
      </c>
      <c r="G661" s="166"/>
      <c r="H661" s="166"/>
      <c r="I661" s="169"/>
      <c r="J661" s="181">
        <f>BK661</f>
        <v>0</v>
      </c>
      <c r="K661" s="166"/>
      <c r="L661" s="171"/>
      <c r="M661" s="172"/>
      <c r="N661" s="173"/>
      <c r="O661" s="173"/>
      <c r="P661" s="174">
        <f>SUM(P662:P674)</f>
        <v>0</v>
      </c>
      <c r="Q661" s="173"/>
      <c r="R661" s="174">
        <f>SUM(R662:R674)</f>
        <v>0.59400000000000008</v>
      </c>
      <c r="S661" s="173"/>
      <c r="T661" s="175">
        <f>SUM(T662:T674)</f>
        <v>0</v>
      </c>
      <c r="AR661" s="176" t="s">
        <v>84</v>
      </c>
      <c r="AT661" s="177" t="s">
        <v>75</v>
      </c>
      <c r="AU661" s="177" t="s">
        <v>23</v>
      </c>
      <c r="AY661" s="176" t="s">
        <v>134</v>
      </c>
      <c r="BK661" s="178">
        <f>SUM(BK662:BK674)</f>
        <v>0</v>
      </c>
    </row>
    <row r="662" spans="2:65" s="1" customFormat="1" ht="28.9" customHeight="1">
      <c r="B662" s="35"/>
      <c r="C662" s="182" t="s">
        <v>719</v>
      </c>
      <c r="D662" s="182" t="s">
        <v>136</v>
      </c>
      <c r="E662" s="183" t="s">
        <v>720</v>
      </c>
      <c r="F662" s="184" t="s">
        <v>721</v>
      </c>
      <c r="G662" s="185" t="s">
        <v>139</v>
      </c>
      <c r="H662" s="186">
        <v>539.68200000000002</v>
      </c>
      <c r="I662" s="187"/>
      <c r="J662" s="188">
        <f>ROUND(I662*H662,2)</f>
        <v>0</v>
      </c>
      <c r="K662" s="184" t="s">
        <v>140</v>
      </c>
      <c r="L662" s="55"/>
      <c r="M662" s="189" t="s">
        <v>32</v>
      </c>
      <c r="N662" s="190" t="s">
        <v>47</v>
      </c>
      <c r="O662" s="36"/>
      <c r="P662" s="191">
        <f>O662*H662</f>
        <v>0</v>
      </c>
      <c r="Q662" s="191">
        <v>0</v>
      </c>
      <c r="R662" s="191">
        <f>Q662*H662</f>
        <v>0</v>
      </c>
      <c r="S662" s="191">
        <v>0</v>
      </c>
      <c r="T662" s="192">
        <f>S662*H662</f>
        <v>0</v>
      </c>
      <c r="AR662" s="18" t="s">
        <v>276</v>
      </c>
      <c r="AT662" s="18" t="s">
        <v>136</v>
      </c>
      <c r="AU662" s="18" t="s">
        <v>84</v>
      </c>
      <c r="AY662" s="18" t="s">
        <v>134</v>
      </c>
      <c r="BE662" s="193">
        <f>IF(N662="základní",J662,0)</f>
        <v>0</v>
      </c>
      <c r="BF662" s="193">
        <f>IF(N662="snížená",J662,0)</f>
        <v>0</v>
      </c>
      <c r="BG662" s="193">
        <f>IF(N662="zákl. přenesená",J662,0)</f>
        <v>0</v>
      </c>
      <c r="BH662" s="193">
        <f>IF(N662="sníž. přenesená",J662,0)</f>
        <v>0</v>
      </c>
      <c r="BI662" s="193">
        <f>IF(N662="nulová",J662,0)</f>
        <v>0</v>
      </c>
      <c r="BJ662" s="18" t="s">
        <v>23</v>
      </c>
      <c r="BK662" s="193">
        <f>ROUND(I662*H662,2)</f>
        <v>0</v>
      </c>
      <c r="BL662" s="18" t="s">
        <v>276</v>
      </c>
      <c r="BM662" s="18" t="s">
        <v>722</v>
      </c>
    </row>
    <row r="663" spans="2:65" s="11" customFormat="1">
      <c r="B663" s="194"/>
      <c r="C663" s="195"/>
      <c r="D663" s="196" t="s">
        <v>143</v>
      </c>
      <c r="E663" s="197" t="s">
        <v>32</v>
      </c>
      <c r="F663" s="198" t="s">
        <v>251</v>
      </c>
      <c r="G663" s="195"/>
      <c r="H663" s="199" t="s">
        <v>32</v>
      </c>
      <c r="I663" s="200"/>
      <c r="J663" s="195"/>
      <c r="K663" s="195"/>
      <c r="L663" s="201"/>
      <c r="M663" s="202"/>
      <c r="N663" s="203"/>
      <c r="O663" s="203"/>
      <c r="P663" s="203"/>
      <c r="Q663" s="203"/>
      <c r="R663" s="203"/>
      <c r="S663" s="203"/>
      <c r="T663" s="204"/>
      <c r="AT663" s="205" t="s">
        <v>143</v>
      </c>
      <c r="AU663" s="205" t="s">
        <v>84</v>
      </c>
      <c r="AV663" s="11" t="s">
        <v>23</v>
      </c>
      <c r="AW663" s="11" t="s">
        <v>39</v>
      </c>
      <c r="AX663" s="11" t="s">
        <v>76</v>
      </c>
      <c r="AY663" s="205" t="s">
        <v>134</v>
      </c>
    </row>
    <row r="664" spans="2:65" s="12" customFormat="1">
      <c r="B664" s="206"/>
      <c r="C664" s="207"/>
      <c r="D664" s="196" t="s">
        <v>143</v>
      </c>
      <c r="E664" s="208" t="s">
        <v>32</v>
      </c>
      <c r="F664" s="209" t="s">
        <v>723</v>
      </c>
      <c r="G664" s="207"/>
      <c r="H664" s="210">
        <v>539.68200000000002</v>
      </c>
      <c r="I664" s="211"/>
      <c r="J664" s="207"/>
      <c r="K664" s="207"/>
      <c r="L664" s="212"/>
      <c r="M664" s="213"/>
      <c r="N664" s="214"/>
      <c r="O664" s="214"/>
      <c r="P664" s="214"/>
      <c r="Q664" s="214"/>
      <c r="R664" s="214"/>
      <c r="S664" s="214"/>
      <c r="T664" s="215"/>
      <c r="AT664" s="216" t="s">
        <v>143</v>
      </c>
      <c r="AU664" s="216" t="s">
        <v>84</v>
      </c>
      <c r="AV664" s="12" t="s">
        <v>84</v>
      </c>
      <c r="AW664" s="12" t="s">
        <v>39</v>
      </c>
      <c r="AX664" s="12" t="s">
        <v>76</v>
      </c>
      <c r="AY664" s="216" t="s">
        <v>134</v>
      </c>
    </row>
    <row r="665" spans="2:65" s="13" customFormat="1">
      <c r="B665" s="217"/>
      <c r="C665" s="218"/>
      <c r="D665" s="219" t="s">
        <v>143</v>
      </c>
      <c r="E665" s="220" t="s">
        <v>32</v>
      </c>
      <c r="F665" s="221" t="s">
        <v>150</v>
      </c>
      <c r="G665" s="218"/>
      <c r="H665" s="222">
        <v>539.68200000000002</v>
      </c>
      <c r="I665" s="223"/>
      <c r="J665" s="218"/>
      <c r="K665" s="218"/>
      <c r="L665" s="224"/>
      <c r="M665" s="225"/>
      <c r="N665" s="226"/>
      <c r="O665" s="226"/>
      <c r="P665" s="226"/>
      <c r="Q665" s="226"/>
      <c r="R665" s="226"/>
      <c r="S665" s="226"/>
      <c r="T665" s="227"/>
      <c r="AT665" s="228" t="s">
        <v>143</v>
      </c>
      <c r="AU665" s="228" t="s">
        <v>84</v>
      </c>
      <c r="AV665" s="13" t="s">
        <v>141</v>
      </c>
      <c r="AW665" s="13" t="s">
        <v>39</v>
      </c>
      <c r="AX665" s="13" t="s">
        <v>23</v>
      </c>
      <c r="AY665" s="228" t="s">
        <v>134</v>
      </c>
    </row>
    <row r="666" spans="2:65" s="1" customFormat="1" ht="20.45" customHeight="1">
      <c r="B666" s="35"/>
      <c r="C666" s="243" t="s">
        <v>724</v>
      </c>
      <c r="D666" s="243" t="s">
        <v>387</v>
      </c>
      <c r="E666" s="244" t="s">
        <v>725</v>
      </c>
      <c r="F666" s="245" t="s">
        <v>726</v>
      </c>
      <c r="G666" s="246" t="s">
        <v>344</v>
      </c>
      <c r="H666" s="247">
        <v>0.13500000000000001</v>
      </c>
      <c r="I666" s="248"/>
      <c r="J666" s="249">
        <f>ROUND(I666*H666,2)</f>
        <v>0</v>
      </c>
      <c r="K666" s="245" t="s">
        <v>140</v>
      </c>
      <c r="L666" s="250"/>
      <c r="M666" s="251" t="s">
        <v>32</v>
      </c>
      <c r="N666" s="252" t="s">
        <v>47</v>
      </c>
      <c r="O666" s="36"/>
      <c r="P666" s="191">
        <f>O666*H666</f>
        <v>0</v>
      </c>
      <c r="Q666" s="191">
        <v>1</v>
      </c>
      <c r="R666" s="191">
        <f>Q666*H666</f>
        <v>0.13500000000000001</v>
      </c>
      <c r="S666" s="191">
        <v>0</v>
      </c>
      <c r="T666" s="192">
        <f>S666*H666</f>
        <v>0</v>
      </c>
      <c r="AR666" s="18" t="s">
        <v>455</v>
      </c>
      <c r="AT666" s="18" t="s">
        <v>387</v>
      </c>
      <c r="AU666" s="18" t="s">
        <v>84</v>
      </c>
      <c r="AY666" s="18" t="s">
        <v>134</v>
      </c>
      <c r="BE666" s="193">
        <f>IF(N666="základní",J666,0)</f>
        <v>0</v>
      </c>
      <c r="BF666" s="193">
        <f>IF(N666="snížená",J666,0)</f>
        <v>0</v>
      </c>
      <c r="BG666" s="193">
        <f>IF(N666="zákl. přenesená",J666,0)</f>
        <v>0</v>
      </c>
      <c r="BH666" s="193">
        <f>IF(N666="sníž. přenesená",J666,0)</f>
        <v>0</v>
      </c>
      <c r="BI666" s="193">
        <f>IF(N666="nulová",J666,0)</f>
        <v>0</v>
      </c>
      <c r="BJ666" s="18" t="s">
        <v>23</v>
      </c>
      <c r="BK666" s="193">
        <f>ROUND(I666*H666,2)</f>
        <v>0</v>
      </c>
      <c r="BL666" s="18" t="s">
        <v>276</v>
      </c>
      <c r="BM666" s="18" t="s">
        <v>727</v>
      </c>
    </row>
    <row r="667" spans="2:65" s="12" customFormat="1">
      <c r="B667" s="206"/>
      <c r="C667" s="207"/>
      <c r="D667" s="219" t="s">
        <v>143</v>
      </c>
      <c r="E667" s="229" t="s">
        <v>32</v>
      </c>
      <c r="F667" s="230" t="s">
        <v>728</v>
      </c>
      <c r="G667" s="207"/>
      <c r="H667" s="231">
        <v>0.13500000000000001</v>
      </c>
      <c r="I667" s="211"/>
      <c r="J667" s="207"/>
      <c r="K667" s="207"/>
      <c r="L667" s="212"/>
      <c r="M667" s="213"/>
      <c r="N667" s="214"/>
      <c r="O667" s="214"/>
      <c r="P667" s="214"/>
      <c r="Q667" s="214"/>
      <c r="R667" s="214"/>
      <c r="S667" s="214"/>
      <c r="T667" s="215"/>
      <c r="AT667" s="216" t="s">
        <v>143</v>
      </c>
      <c r="AU667" s="216" t="s">
        <v>84</v>
      </c>
      <c r="AV667" s="12" t="s">
        <v>84</v>
      </c>
      <c r="AW667" s="12" t="s">
        <v>39</v>
      </c>
      <c r="AX667" s="12" t="s">
        <v>23</v>
      </c>
      <c r="AY667" s="216" t="s">
        <v>134</v>
      </c>
    </row>
    <row r="668" spans="2:65" s="1" customFormat="1" ht="28.9" customHeight="1">
      <c r="B668" s="35"/>
      <c r="C668" s="182" t="s">
        <v>729</v>
      </c>
      <c r="D668" s="182" t="s">
        <v>136</v>
      </c>
      <c r="E668" s="183" t="s">
        <v>730</v>
      </c>
      <c r="F668" s="184" t="s">
        <v>731</v>
      </c>
      <c r="G668" s="185" t="s">
        <v>139</v>
      </c>
      <c r="H668" s="186">
        <v>539.68200000000002</v>
      </c>
      <c r="I668" s="187"/>
      <c r="J668" s="188">
        <f>ROUND(I668*H668,2)</f>
        <v>0</v>
      </c>
      <c r="K668" s="184" t="s">
        <v>140</v>
      </c>
      <c r="L668" s="55"/>
      <c r="M668" s="189" t="s">
        <v>32</v>
      </c>
      <c r="N668" s="190" t="s">
        <v>47</v>
      </c>
      <c r="O668" s="36"/>
      <c r="P668" s="191">
        <f>O668*H668</f>
        <v>0</v>
      </c>
      <c r="Q668" s="191">
        <v>0</v>
      </c>
      <c r="R668" s="191">
        <f>Q668*H668</f>
        <v>0</v>
      </c>
      <c r="S668" s="191">
        <v>0</v>
      </c>
      <c r="T668" s="192">
        <f>S668*H668</f>
        <v>0</v>
      </c>
      <c r="AR668" s="18" t="s">
        <v>276</v>
      </c>
      <c r="AT668" s="18" t="s">
        <v>136</v>
      </c>
      <c r="AU668" s="18" t="s">
        <v>84</v>
      </c>
      <c r="AY668" s="18" t="s">
        <v>134</v>
      </c>
      <c r="BE668" s="193">
        <f>IF(N668="základní",J668,0)</f>
        <v>0</v>
      </c>
      <c r="BF668" s="193">
        <f>IF(N668="snížená",J668,0)</f>
        <v>0</v>
      </c>
      <c r="BG668" s="193">
        <f>IF(N668="zákl. přenesená",J668,0)</f>
        <v>0</v>
      </c>
      <c r="BH668" s="193">
        <f>IF(N668="sníž. přenesená",J668,0)</f>
        <v>0</v>
      </c>
      <c r="BI668" s="193">
        <f>IF(N668="nulová",J668,0)</f>
        <v>0</v>
      </c>
      <c r="BJ668" s="18" t="s">
        <v>23</v>
      </c>
      <c r="BK668" s="193">
        <f>ROUND(I668*H668,2)</f>
        <v>0</v>
      </c>
      <c r="BL668" s="18" t="s">
        <v>276</v>
      </c>
      <c r="BM668" s="18" t="s">
        <v>732</v>
      </c>
    </row>
    <row r="669" spans="2:65" s="11" customFormat="1">
      <c r="B669" s="194"/>
      <c r="C669" s="195"/>
      <c r="D669" s="196" t="s">
        <v>143</v>
      </c>
      <c r="E669" s="197" t="s">
        <v>32</v>
      </c>
      <c r="F669" s="198" t="s">
        <v>251</v>
      </c>
      <c r="G669" s="195"/>
      <c r="H669" s="199" t="s">
        <v>32</v>
      </c>
      <c r="I669" s="200"/>
      <c r="J669" s="195"/>
      <c r="K669" s="195"/>
      <c r="L669" s="201"/>
      <c r="M669" s="202"/>
      <c r="N669" s="203"/>
      <c r="O669" s="203"/>
      <c r="P669" s="203"/>
      <c r="Q669" s="203"/>
      <c r="R669" s="203"/>
      <c r="S669" s="203"/>
      <c r="T669" s="204"/>
      <c r="AT669" s="205" t="s">
        <v>143</v>
      </c>
      <c r="AU669" s="205" t="s">
        <v>84</v>
      </c>
      <c r="AV669" s="11" t="s">
        <v>23</v>
      </c>
      <c r="AW669" s="11" t="s">
        <v>39</v>
      </c>
      <c r="AX669" s="11" t="s">
        <v>76</v>
      </c>
      <c r="AY669" s="205" t="s">
        <v>134</v>
      </c>
    </row>
    <row r="670" spans="2:65" s="12" customFormat="1">
      <c r="B670" s="206"/>
      <c r="C670" s="207"/>
      <c r="D670" s="196" t="s">
        <v>143</v>
      </c>
      <c r="E670" s="208" t="s">
        <v>32</v>
      </c>
      <c r="F670" s="209" t="s">
        <v>723</v>
      </c>
      <c r="G670" s="207"/>
      <c r="H670" s="210">
        <v>539.68200000000002</v>
      </c>
      <c r="I670" s="211"/>
      <c r="J670" s="207"/>
      <c r="K670" s="207"/>
      <c r="L670" s="212"/>
      <c r="M670" s="213"/>
      <c r="N670" s="214"/>
      <c r="O670" s="214"/>
      <c r="P670" s="214"/>
      <c r="Q670" s="214"/>
      <c r="R670" s="214"/>
      <c r="S670" s="214"/>
      <c r="T670" s="215"/>
      <c r="AT670" s="216" t="s">
        <v>143</v>
      </c>
      <c r="AU670" s="216" t="s">
        <v>84</v>
      </c>
      <c r="AV670" s="12" t="s">
        <v>84</v>
      </c>
      <c r="AW670" s="12" t="s">
        <v>39</v>
      </c>
      <c r="AX670" s="12" t="s">
        <v>76</v>
      </c>
      <c r="AY670" s="216" t="s">
        <v>134</v>
      </c>
    </row>
    <row r="671" spans="2:65" s="13" customFormat="1">
      <c r="B671" s="217"/>
      <c r="C671" s="218"/>
      <c r="D671" s="219" t="s">
        <v>143</v>
      </c>
      <c r="E671" s="220" t="s">
        <v>32</v>
      </c>
      <c r="F671" s="221" t="s">
        <v>150</v>
      </c>
      <c r="G671" s="218"/>
      <c r="H671" s="222">
        <v>539.68200000000002</v>
      </c>
      <c r="I671" s="223"/>
      <c r="J671" s="218"/>
      <c r="K671" s="218"/>
      <c r="L671" s="224"/>
      <c r="M671" s="225"/>
      <c r="N671" s="226"/>
      <c r="O671" s="226"/>
      <c r="P671" s="226"/>
      <c r="Q671" s="226"/>
      <c r="R671" s="226"/>
      <c r="S671" s="226"/>
      <c r="T671" s="227"/>
      <c r="AT671" s="228" t="s">
        <v>143</v>
      </c>
      <c r="AU671" s="228" t="s">
        <v>84</v>
      </c>
      <c r="AV671" s="13" t="s">
        <v>141</v>
      </c>
      <c r="AW671" s="13" t="s">
        <v>39</v>
      </c>
      <c r="AX671" s="13" t="s">
        <v>23</v>
      </c>
      <c r="AY671" s="228" t="s">
        <v>134</v>
      </c>
    </row>
    <row r="672" spans="2:65" s="1" customFormat="1" ht="20.45" customHeight="1">
      <c r="B672" s="35"/>
      <c r="C672" s="243" t="s">
        <v>733</v>
      </c>
      <c r="D672" s="243" t="s">
        <v>387</v>
      </c>
      <c r="E672" s="244" t="s">
        <v>734</v>
      </c>
      <c r="F672" s="245" t="s">
        <v>735</v>
      </c>
      <c r="G672" s="246" t="s">
        <v>344</v>
      </c>
      <c r="H672" s="247">
        <v>0.45900000000000002</v>
      </c>
      <c r="I672" s="248"/>
      <c r="J672" s="249">
        <f>ROUND(I672*H672,2)</f>
        <v>0</v>
      </c>
      <c r="K672" s="245" t="s">
        <v>140</v>
      </c>
      <c r="L672" s="250"/>
      <c r="M672" s="251" t="s">
        <v>32</v>
      </c>
      <c r="N672" s="252" t="s">
        <v>47</v>
      </c>
      <c r="O672" s="36"/>
      <c r="P672" s="191">
        <f>O672*H672</f>
        <v>0</v>
      </c>
      <c r="Q672" s="191">
        <v>1</v>
      </c>
      <c r="R672" s="191">
        <f>Q672*H672</f>
        <v>0.45900000000000002</v>
      </c>
      <c r="S672" s="191">
        <v>0</v>
      </c>
      <c r="T672" s="192">
        <f>S672*H672</f>
        <v>0</v>
      </c>
      <c r="AR672" s="18" t="s">
        <v>455</v>
      </c>
      <c r="AT672" s="18" t="s">
        <v>387</v>
      </c>
      <c r="AU672" s="18" t="s">
        <v>84</v>
      </c>
      <c r="AY672" s="18" t="s">
        <v>134</v>
      </c>
      <c r="BE672" s="193">
        <f>IF(N672="základní",J672,0)</f>
        <v>0</v>
      </c>
      <c r="BF672" s="193">
        <f>IF(N672="snížená",J672,0)</f>
        <v>0</v>
      </c>
      <c r="BG672" s="193">
        <f>IF(N672="zákl. přenesená",J672,0)</f>
        <v>0</v>
      </c>
      <c r="BH672" s="193">
        <f>IF(N672="sníž. přenesená",J672,0)</f>
        <v>0</v>
      </c>
      <c r="BI672" s="193">
        <f>IF(N672="nulová",J672,0)</f>
        <v>0</v>
      </c>
      <c r="BJ672" s="18" t="s">
        <v>23</v>
      </c>
      <c r="BK672" s="193">
        <f>ROUND(I672*H672,2)</f>
        <v>0</v>
      </c>
      <c r="BL672" s="18" t="s">
        <v>276</v>
      </c>
      <c r="BM672" s="18" t="s">
        <v>736</v>
      </c>
    </row>
    <row r="673" spans="2:65" s="12" customFormat="1">
      <c r="B673" s="206"/>
      <c r="C673" s="207"/>
      <c r="D673" s="219" t="s">
        <v>143</v>
      </c>
      <c r="E673" s="229" t="s">
        <v>32</v>
      </c>
      <c r="F673" s="230" t="s">
        <v>737</v>
      </c>
      <c r="G673" s="207"/>
      <c r="H673" s="231">
        <v>0.45900000000000002</v>
      </c>
      <c r="I673" s="211"/>
      <c r="J673" s="207"/>
      <c r="K673" s="207"/>
      <c r="L673" s="212"/>
      <c r="M673" s="213"/>
      <c r="N673" s="214"/>
      <c r="O673" s="214"/>
      <c r="P673" s="214"/>
      <c r="Q673" s="214"/>
      <c r="R673" s="214"/>
      <c r="S673" s="214"/>
      <c r="T673" s="215"/>
      <c r="AT673" s="216" t="s">
        <v>143</v>
      </c>
      <c r="AU673" s="216" t="s">
        <v>84</v>
      </c>
      <c r="AV673" s="12" t="s">
        <v>84</v>
      </c>
      <c r="AW673" s="12" t="s">
        <v>39</v>
      </c>
      <c r="AX673" s="12" t="s">
        <v>23</v>
      </c>
      <c r="AY673" s="216" t="s">
        <v>134</v>
      </c>
    </row>
    <row r="674" spans="2:65" s="1" customFormat="1" ht="40.15" customHeight="1">
      <c r="B674" s="35"/>
      <c r="C674" s="182" t="s">
        <v>738</v>
      </c>
      <c r="D674" s="182" t="s">
        <v>136</v>
      </c>
      <c r="E674" s="183" t="s">
        <v>739</v>
      </c>
      <c r="F674" s="184" t="s">
        <v>740</v>
      </c>
      <c r="G674" s="185" t="s">
        <v>741</v>
      </c>
      <c r="H674" s="256"/>
      <c r="I674" s="187"/>
      <c r="J674" s="188">
        <f>ROUND(I674*H674,2)</f>
        <v>0</v>
      </c>
      <c r="K674" s="184" t="s">
        <v>140</v>
      </c>
      <c r="L674" s="55"/>
      <c r="M674" s="189" t="s">
        <v>32</v>
      </c>
      <c r="N674" s="257" t="s">
        <v>47</v>
      </c>
      <c r="O674" s="258"/>
      <c r="P674" s="259">
        <f>O674*H674</f>
        <v>0</v>
      </c>
      <c r="Q674" s="259">
        <v>0</v>
      </c>
      <c r="R674" s="259">
        <f>Q674*H674</f>
        <v>0</v>
      </c>
      <c r="S674" s="259">
        <v>0</v>
      </c>
      <c r="T674" s="260">
        <f>S674*H674</f>
        <v>0</v>
      </c>
      <c r="AR674" s="18" t="s">
        <v>276</v>
      </c>
      <c r="AT674" s="18" t="s">
        <v>136</v>
      </c>
      <c r="AU674" s="18" t="s">
        <v>84</v>
      </c>
      <c r="AY674" s="18" t="s">
        <v>134</v>
      </c>
      <c r="BE674" s="193">
        <f>IF(N674="základní",J674,0)</f>
        <v>0</v>
      </c>
      <c r="BF674" s="193">
        <f>IF(N674="snížená",J674,0)</f>
        <v>0</v>
      </c>
      <c r="BG674" s="193">
        <f>IF(N674="zákl. přenesená",J674,0)</f>
        <v>0</v>
      </c>
      <c r="BH674" s="193">
        <f>IF(N674="sníž. přenesená",J674,0)</f>
        <v>0</v>
      </c>
      <c r="BI674" s="193">
        <f>IF(N674="nulová",J674,0)</f>
        <v>0</v>
      </c>
      <c r="BJ674" s="18" t="s">
        <v>23</v>
      </c>
      <c r="BK674" s="193">
        <f>ROUND(I674*H674,2)</f>
        <v>0</v>
      </c>
      <c r="BL674" s="18" t="s">
        <v>276</v>
      </c>
      <c r="BM674" s="18" t="s">
        <v>742</v>
      </c>
    </row>
    <row r="675" spans="2:65" s="1" customFormat="1" ht="6.95" customHeight="1">
      <c r="B675" s="50"/>
      <c r="C675" s="51"/>
      <c r="D675" s="51"/>
      <c r="E675" s="51"/>
      <c r="F675" s="51"/>
      <c r="G675" s="51"/>
      <c r="H675" s="51"/>
      <c r="I675" s="128"/>
      <c r="J675" s="51"/>
      <c r="K675" s="51"/>
      <c r="L675" s="55"/>
    </row>
  </sheetData>
  <sheetProtection password="CC35" sheet="1" objects="1" scenarios="1" formatColumns="0" formatRows="0" sort="0" autoFilter="0"/>
  <autoFilter ref="C87:K87"/>
  <mergeCells count="9">
    <mergeCell ref="E78:H78"/>
    <mergeCell ref="E80:H80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tooltip="Krycí list soupisu" display="1) Krycí list soupisu"/>
    <hyperlink ref="G1:H1" location="C54" tooltip="Rekapitulace" display="2) Rekapitulace"/>
    <hyperlink ref="J1" location="C87" tooltip="Soupis prací" display="3) Soupis prací"/>
    <hyperlink ref="L1:V1" location="'Rekapitulace stavby'!C2" tooltip="Rekapitulace stavby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832"/>
  <sheetViews>
    <sheetView showGridLines="0" workbookViewId="0">
      <pane ySplit="1" topLeftCell="A717" activePane="bottomLeft" state="frozen"/>
      <selection pane="bottomLeft"/>
    </sheetView>
  </sheetViews>
  <sheetFormatPr defaultRowHeight="13.5"/>
  <cols>
    <col min="1" max="1" width="7.1640625" customWidth="1"/>
    <col min="2" max="2" width="1.5" customWidth="1"/>
    <col min="3" max="3" width="3.5" customWidth="1"/>
    <col min="4" max="4" width="3.6640625" customWidth="1"/>
    <col min="5" max="5" width="14.6640625" customWidth="1"/>
    <col min="6" max="6" width="64.33203125" customWidth="1"/>
    <col min="7" max="7" width="7.5" customWidth="1"/>
    <col min="8" max="8" width="9.5" customWidth="1"/>
    <col min="9" max="9" width="10.83203125" style="104" customWidth="1"/>
    <col min="10" max="10" width="20.83203125" customWidth="1"/>
    <col min="11" max="11" width="16.1640625" customWidth="1"/>
    <col min="13" max="18" width="9.1640625" hidden="1"/>
    <col min="19" max="19" width="7" hidden="1" customWidth="1"/>
    <col min="20" max="20" width="25.5" hidden="1" customWidth="1"/>
    <col min="21" max="21" width="14" hidden="1" customWidth="1"/>
    <col min="22" max="22" width="10.5" customWidth="1"/>
    <col min="23" max="23" width="14" customWidth="1"/>
    <col min="24" max="24" width="10.5" customWidth="1"/>
    <col min="25" max="25" width="12.83203125" customWidth="1"/>
    <col min="26" max="26" width="9.5" customWidth="1"/>
    <col min="27" max="27" width="12.83203125" customWidth="1"/>
    <col min="28" max="28" width="14" customWidth="1"/>
    <col min="29" max="29" width="9.5" customWidth="1"/>
    <col min="30" max="30" width="12.83203125" customWidth="1"/>
    <col min="31" max="31" width="14" customWidth="1"/>
    <col min="44" max="65" width="9.1640625" hidden="1"/>
  </cols>
  <sheetData>
    <row r="1" spans="1:70" ht="21.75" customHeight="1">
      <c r="A1" s="16"/>
      <c r="B1" s="269"/>
      <c r="C1" s="269"/>
      <c r="D1" s="268" t="s">
        <v>1</v>
      </c>
      <c r="E1" s="269"/>
      <c r="F1" s="270" t="s">
        <v>1221</v>
      </c>
      <c r="G1" s="394" t="s">
        <v>1222</v>
      </c>
      <c r="H1" s="394"/>
      <c r="I1" s="274"/>
      <c r="J1" s="270" t="s">
        <v>1223</v>
      </c>
      <c r="K1" s="268" t="s">
        <v>96</v>
      </c>
      <c r="L1" s="270" t="s">
        <v>1224</v>
      </c>
      <c r="M1" s="270"/>
      <c r="N1" s="270"/>
      <c r="O1" s="270"/>
      <c r="P1" s="270"/>
      <c r="Q1" s="270"/>
      <c r="R1" s="270"/>
      <c r="S1" s="270"/>
      <c r="T1" s="270"/>
      <c r="U1" s="266"/>
      <c r="V1" s="26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</row>
    <row r="2" spans="1:70" ht="36.950000000000003" customHeight="1"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AT2" s="18" t="s">
        <v>87</v>
      </c>
    </row>
    <row r="3" spans="1:70" ht="6.95" customHeight="1">
      <c r="B3" s="19"/>
      <c r="C3" s="20"/>
      <c r="D3" s="20"/>
      <c r="E3" s="20"/>
      <c r="F3" s="20"/>
      <c r="G3" s="20"/>
      <c r="H3" s="20"/>
      <c r="I3" s="105"/>
      <c r="J3" s="20"/>
      <c r="K3" s="21"/>
      <c r="AT3" s="18" t="s">
        <v>84</v>
      </c>
    </row>
    <row r="4" spans="1:70" ht="36.950000000000003" customHeight="1">
      <c r="B4" s="22"/>
      <c r="C4" s="23"/>
      <c r="D4" s="24" t="s">
        <v>97</v>
      </c>
      <c r="E4" s="23"/>
      <c r="F4" s="23"/>
      <c r="G4" s="23"/>
      <c r="H4" s="23"/>
      <c r="I4" s="106"/>
      <c r="J4" s="23"/>
      <c r="K4" s="25"/>
      <c r="M4" s="26" t="s">
        <v>10</v>
      </c>
      <c r="AT4" s="18" t="s">
        <v>4</v>
      </c>
    </row>
    <row r="5" spans="1:70" ht="6.95" customHeight="1">
      <c r="B5" s="22"/>
      <c r="C5" s="23"/>
      <c r="D5" s="23"/>
      <c r="E5" s="23"/>
      <c r="F5" s="23"/>
      <c r="G5" s="23"/>
      <c r="H5" s="23"/>
      <c r="I5" s="106"/>
      <c r="J5" s="23"/>
      <c r="K5" s="25"/>
    </row>
    <row r="6" spans="1:70" ht="15">
      <c r="B6" s="22"/>
      <c r="C6" s="23"/>
      <c r="D6" s="31" t="s">
        <v>16</v>
      </c>
      <c r="E6" s="23"/>
      <c r="F6" s="23"/>
      <c r="G6" s="23"/>
      <c r="H6" s="23"/>
      <c r="I6" s="106"/>
      <c r="J6" s="23"/>
      <c r="K6" s="25"/>
    </row>
    <row r="7" spans="1:70" ht="20.45" customHeight="1">
      <c r="B7" s="22"/>
      <c r="C7" s="23"/>
      <c r="D7" s="23"/>
      <c r="E7" s="395" t="str">
        <f>'Rekapitulace stavby'!K6</f>
        <v>Kanalizace Kněževes</v>
      </c>
      <c r="F7" s="359"/>
      <c r="G7" s="359"/>
      <c r="H7" s="359"/>
      <c r="I7" s="106"/>
      <c r="J7" s="23"/>
      <c r="K7" s="25"/>
    </row>
    <row r="8" spans="1:70" s="1" customFormat="1" ht="15">
      <c r="B8" s="35"/>
      <c r="C8" s="36"/>
      <c r="D8" s="31" t="s">
        <v>98</v>
      </c>
      <c r="E8" s="36"/>
      <c r="F8" s="36"/>
      <c r="G8" s="36"/>
      <c r="H8" s="36"/>
      <c r="I8" s="107"/>
      <c r="J8" s="36"/>
      <c r="K8" s="39"/>
    </row>
    <row r="9" spans="1:70" s="1" customFormat="1" ht="36.950000000000003" customHeight="1">
      <c r="B9" s="35"/>
      <c r="C9" s="36"/>
      <c r="D9" s="36"/>
      <c r="E9" s="396" t="s">
        <v>743</v>
      </c>
      <c r="F9" s="366"/>
      <c r="G9" s="366"/>
      <c r="H9" s="366"/>
      <c r="I9" s="107"/>
      <c r="J9" s="36"/>
      <c r="K9" s="39"/>
    </row>
    <row r="10" spans="1:70" s="1" customFormat="1">
      <c r="B10" s="35"/>
      <c r="C10" s="36"/>
      <c r="D10" s="36"/>
      <c r="E10" s="36"/>
      <c r="F10" s="36"/>
      <c r="G10" s="36"/>
      <c r="H10" s="36"/>
      <c r="I10" s="107"/>
      <c r="J10" s="36"/>
      <c r="K10" s="39"/>
    </row>
    <row r="11" spans="1:70" s="1" customFormat="1" ht="14.45" customHeight="1">
      <c r="B11" s="35"/>
      <c r="C11" s="36"/>
      <c r="D11" s="31" t="s">
        <v>19</v>
      </c>
      <c r="E11" s="36"/>
      <c r="F11" s="29" t="s">
        <v>20</v>
      </c>
      <c r="G11" s="36"/>
      <c r="H11" s="36"/>
      <c r="I11" s="108" t="s">
        <v>21</v>
      </c>
      <c r="J11" s="29" t="s">
        <v>22</v>
      </c>
      <c r="K11" s="39"/>
    </row>
    <row r="12" spans="1:70" s="1" customFormat="1" ht="14.45" customHeight="1">
      <c r="B12" s="35"/>
      <c r="C12" s="36"/>
      <c r="D12" s="31" t="s">
        <v>24</v>
      </c>
      <c r="E12" s="36"/>
      <c r="F12" s="29" t="s">
        <v>25</v>
      </c>
      <c r="G12" s="36"/>
      <c r="H12" s="36"/>
      <c r="I12" s="108" t="s">
        <v>26</v>
      </c>
      <c r="J12" s="109" t="str">
        <f>'Rekapitulace stavby'!AN8</f>
        <v>1.8.2016</v>
      </c>
      <c r="K12" s="39"/>
    </row>
    <row r="13" spans="1:70" s="1" customFormat="1" ht="10.9" customHeight="1">
      <c r="B13" s="35"/>
      <c r="C13" s="36"/>
      <c r="D13" s="36"/>
      <c r="E13" s="36"/>
      <c r="F13" s="36"/>
      <c r="G13" s="36"/>
      <c r="H13" s="36"/>
      <c r="I13" s="107"/>
      <c r="J13" s="36"/>
      <c r="K13" s="39"/>
    </row>
    <row r="14" spans="1:70" s="1" customFormat="1" ht="14.45" customHeight="1">
      <c r="B14" s="35"/>
      <c r="C14" s="36"/>
      <c r="D14" s="31" t="s">
        <v>30</v>
      </c>
      <c r="E14" s="36"/>
      <c r="F14" s="36"/>
      <c r="G14" s="36"/>
      <c r="H14" s="36"/>
      <c r="I14" s="108" t="s">
        <v>31</v>
      </c>
      <c r="J14" s="29" t="s">
        <v>32</v>
      </c>
      <c r="K14" s="39"/>
    </row>
    <row r="15" spans="1:70" s="1" customFormat="1" ht="18" customHeight="1">
      <c r="B15" s="35"/>
      <c r="C15" s="36"/>
      <c r="D15" s="36"/>
      <c r="E15" s="29" t="s">
        <v>100</v>
      </c>
      <c r="F15" s="36"/>
      <c r="G15" s="36"/>
      <c r="H15" s="36"/>
      <c r="I15" s="108" t="s">
        <v>34</v>
      </c>
      <c r="J15" s="29" t="s">
        <v>32</v>
      </c>
      <c r="K15" s="39"/>
    </row>
    <row r="16" spans="1:70" s="1" customFormat="1" ht="6.95" customHeight="1">
      <c r="B16" s="35"/>
      <c r="C16" s="36"/>
      <c r="D16" s="36"/>
      <c r="E16" s="36"/>
      <c r="F16" s="36"/>
      <c r="G16" s="36"/>
      <c r="H16" s="36"/>
      <c r="I16" s="107"/>
      <c r="J16" s="36"/>
      <c r="K16" s="39"/>
    </row>
    <row r="17" spans="2:11" s="1" customFormat="1" ht="14.45" customHeight="1">
      <c r="B17" s="35"/>
      <c r="C17" s="36"/>
      <c r="D17" s="31" t="s">
        <v>35</v>
      </c>
      <c r="E17" s="36"/>
      <c r="F17" s="36"/>
      <c r="G17" s="36"/>
      <c r="H17" s="36"/>
      <c r="I17" s="108" t="s">
        <v>31</v>
      </c>
      <c r="J17" s="29" t="str">
        <f>IF('Rekapitulace stavby'!AN13="Vyplň údaj","",IF('Rekapitulace stavby'!AN13="","",'Rekapitulace stavby'!AN13))</f>
        <v/>
      </c>
      <c r="K17" s="39"/>
    </row>
    <row r="18" spans="2:11" s="1" customFormat="1" ht="18" customHeight="1">
      <c r="B18" s="35"/>
      <c r="C18" s="36"/>
      <c r="D18" s="36"/>
      <c r="E18" s="29" t="str">
        <f>IF('Rekapitulace stavby'!E14="Vyplň údaj","",IF('Rekapitulace stavby'!E14="","",'Rekapitulace stavby'!E14))</f>
        <v/>
      </c>
      <c r="F18" s="36"/>
      <c r="G18" s="36"/>
      <c r="H18" s="36"/>
      <c r="I18" s="108" t="s">
        <v>34</v>
      </c>
      <c r="J18" s="29" t="str">
        <f>IF('Rekapitulace stavby'!AN14="Vyplň údaj","",IF('Rekapitulace stavby'!AN14="","",'Rekapitulace stavby'!AN14))</f>
        <v/>
      </c>
      <c r="K18" s="39"/>
    </row>
    <row r="19" spans="2:11" s="1" customFormat="1" ht="6.95" customHeight="1">
      <c r="B19" s="35"/>
      <c r="C19" s="36"/>
      <c r="D19" s="36"/>
      <c r="E19" s="36"/>
      <c r="F19" s="36"/>
      <c r="G19" s="36"/>
      <c r="H19" s="36"/>
      <c r="I19" s="107"/>
      <c r="J19" s="36"/>
      <c r="K19" s="39"/>
    </row>
    <row r="20" spans="2:11" s="1" customFormat="1" ht="14.45" customHeight="1">
      <c r="B20" s="35"/>
      <c r="C20" s="36"/>
      <c r="D20" s="31" t="s">
        <v>37</v>
      </c>
      <c r="E20" s="36"/>
      <c r="F20" s="36"/>
      <c r="G20" s="36"/>
      <c r="H20" s="36"/>
      <c r="I20" s="108" t="s">
        <v>31</v>
      </c>
      <c r="J20" s="29" t="s">
        <v>32</v>
      </c>
      <c r="K20" s="39"/>
    </row>
    <row r="21" spans="2:11" s="1" customFormat="1" ht="18" customHeight="1">
      <c r="B21" s="35"/>
      <c r="C21" s="36"/>
      <c r="D21" s="36"/>
      <c r="E21" s="29" t="s">
        <v>38</v>
      </c>
      <c r="F21" s="36"/>
      <c r="G21" s="36"/>
      <c r="H21" s="36"/>
      <c r="I21" s="108" t="s">
        <v>34</v>
      </c>
      <c r="J21" s="29" t="s">
        <v>32</v>
      </c>
      <c r="K21" s="39"/>
    </row>
    <row r="22" spans="2:11" s="1" customFormat="1" ht="6.95" customHeight="1">
      <c r="B22" s="35"/>
      <c r="C22" s="36"/>
      <c r="D22" s="36"/>
      <c r="E22" s="36"/>
      <c r="F22" s="36"/>
      <c r="G22" s="36"/>
      <c r="H22" s="36"/>
      <c r="I22" s="107"/>
      <c r="J22" s="36"/>
      <c r="K22" s="39"/>
    </row>
    <row r="23" spans="2:11" s="1" customFormat="1" ht="14.45" customHeight="1">
      <c r="B23" s="35"/>
      <c r="C23" s="36"/>
      <c r="D23" s="31" t="s">
        <v>40</v>
      </c>
      <c r="E23" s="36"/>
      <c r="F23" s="36"/>
      <c r="G23" s="36"/>
      <c r="H23" s="36"/>
      <c r="I23" s="107"/>
      <c r="J23" s="36"/>
      <c r="K23" s="39"/>
    </row>
    <row r="24" spans="2:11" s="6" customFormat="1" ht="106.9" customHeight="1">
      <c r="B24" s="110"/>
      <c r="C24" s="111"/>
      <c r="D24" s="111"/>
      <c r="E24" s="362" t="s">
        <v>41</v>
      </c>
      <c r="F24" s="397"/>
      <c r="G24" s="397"/>
      <c r="H24" s="397"/>
      <c r="I24" s="112"/>
      <c r="J24" s="111"/>
      <c r="K24" s="113"/>
    </row>
    <row r="25" spans="2:11" s="1" customFormat="1" ht="6.95" customHeight="1">
      <c r="B25" s="35"/>
      <c r="C25" s="36"/>
      <c r="D25" s="36"/>
      <c r="E25" s="36"/>
      <c r="F25" s="36"/>
      <c r="G25" s="36"/>
      <c r="H25" s="36"/>
      <c r="I25" s="107"/>
      <c r="J25" s="36"/>
      <c r="K25" s="39"/>
    </row>
    <row r="26" spans="2:11" s="1" customFormat="1" ht="6.95" customHeight="1">
      <c r="B26" s="35"/>
      <c r="C26" s="36"/>
      <c r="D26" s="79"/>
      <c r="E26" s="79"/>
      <c r="F26" s="79"/>
      <c r="G26" s="79"/>
      <c r="H26" s="79"/>
      <c r="I26" s="114"/>
      <c r="J26" s="79"/>
      <c r="K26" s="115"/>
    </row>
    <row r="27" spans="2:11" s="1" customFormat="1" ht="25.35" customHeight="1">
      <c r="B27" s="35"/>
      <c r="C27" s="36"/>
      <c r="D27" s="116" t="s">
        <v>42</v>
      </c>
      <c r="E27" s="36"/>
      <c r="F27" s="36"/>
      <c r="G27" s="36"/>
      <c r="H27" s="36"/>
      <c r="I27" s="107"/>
      <c r="J27" s="117">
        <f>ROUND(J88,2)</f>
        <v>0</v>
      </c>
      <c r="K27" s="39"/>
    </row>
    <row r="28" spans="2:11" s="1" customFormat="1" ht="6.95" customHeight="1">
      <c r="B28" s="35"/>
      <c r="C28" s="36"/>
      <c r="D28" s="79"/>
      <c r="E28" s="79"/>
      <c r="F28" s="79"/>
      <c r="G28" s="79"/>
      <c r="H28" s="79"/>
      <c r="I28" s="114"/>
      <c r="J28" s="79"/>
      <c r="K28" s="115"/>
    </row>
    <row r="29" spans="2:11" s="1" customFormat="1" ht="14.45" customHeight="1">
      <c r="B29" s="35"/>
      <c r="C29" s="36"/>
      <c r="D29" s="36"/>
      <c r="E29" s="36"/>
      <c r="F29" s="40" t="s">
        <v>44</v>
      </c>
      <c r="G29" s="36"/>
      <c r="H29" s="36"/>
      <c r="I29" s="118" t="s">
        <v>43</v>
      </c>
      <c r="J29" s="40" t="s">
        <v>45</v>
      </c>
      <c r="K29" s="39"/>
    </row>
    <row r="30" spans="2:11" s="1" customFormat="1" ht="14.45" customHeight="1">
      <c r="B30" s="35"/>
      <c r="C30" s="36"/>
      <c r="D30" s="43" t="s">
        <v>46</v>
      </c>
      <c r="E30" s="43" t="s">
        <v>47</v>
      </c>
      <c r="F30" s="119">
        <f>ROUND(SUM(BE88:BE831), 2)</f>
        <v>0</v>
      </c>
      <c r="G30" s="36"/>
      <c r="H30" s="36"/>
      <c r="I30" s="120">
        <v>0.21</v>
      </c>
      <c r="J30" s="119">
        <f>ROUND(ROUND((SUM(BE88:BE831)), 2)*I30, 2)</f>
        <v>0</v>
      </c>
      <c r="K30" s="39"/>
    </row>
    <row r="31" spans="2:11" s="1" customFormat="1" ht="14.45" customHeight="1">
      <c r="B31" s="35"/>
      <c r="C31" s="36"/>
      <c r="D31" s="36"/>
      <c r="E31" s="43" t="s">
        <v>48</v>
      </c>
      <c r="F31" s="119">
        <f>ROUND(SUM(BF88:BF831), 2)</f>
        <v>0</v>
      </c>
      <c r="G31" s="36"/>
      <c r="H31" s="36"/>
      <c r="I31" s="120">
        <v>0.15</v>
      </c>
      <c r="J31" s="119">
        <f>ROUND(ROUND((SUM(BF88:BF831)), 2)*I31, 2)</f>
        <v>0</v>
      </c>
      <c r="K31" s="39"/>
    </row>
    <row r="32" spans="2:11" s="1" customFormat="1" ht="14.45" hidden="1" customHeight="1">
      <c r="B32" s="35"/>
      <c r="C32" s="36"/>
      <c r="D32" s="36"/>
      <c r="E32" s="43" t="s">
        <v>49</v>
      </c>
      <c r="F32" s="119">
        <f>ROUND(SUM(BG88:BG831), 2)</f>
        <v>0</v>
      </c>
      <c r="G32" s="36"/>
      <c r="H32" s="36"/>
      <c r="I32" s="120">
        <v>0.21</v>
      </c>
      <c r="J32" s="119">
        <v>0</v>
      </c>
      <c r="K32" s="39"/>
    </row>
    <row r="33" spans="2:11" s="1" customFormat="1" ht="14.45" hidden="1" customHeight="1">
      <c r="B33" s="35"/>
      <c r="C33" s="36"/>
      <c r="D33" s="36"/>
      <c r="E33" s="43" t="s">
        <v>50</v>
      </c>
      <c r="F33" s="119">
        <f>ROUND(SUM(BH88:BH831), 2)</f>
        <v>0</v>
      </c>
      <c r="G33" s="36"/>
      <c r="H33" s="36"/>
      <c r="I33" s="120">
        <v>0.15</v>
      </c>
      <c r="J33" s="119">
        <v>0</v>
      </c>
      <c r="K33" s="39"/>
    </row>
    <row r="34" spans="2:11" s="1" customFormat="1" ht="14.45" hidden="1" customHeight="1">
      <c r="B34" s="35"/>
      <c r="C34" s="36"/>
      <c r="D34" s="36"/>
      <c r="E34" s="43" t="s">
        <v>51</v>
      </c>
      <c r="F34" s="119">
        <f>ROUND(SUM(BI88:BI831), 2)</f>
        <v>0</v>
      </c>
      <c r="G34" s="36"/>
      <c r="H34" s="36"/>
      <c r="I34" s="120">
        <v>0</v>
      </c>
      <c r="J34" s="119">
        <v>0</v>
      </c>
      <c r="K34" s="39"/>
    </row>
    <row r="35" spans="2:11" s="1" customFormat="1" ht="6.95" customHeight="1">
      <c r="B35" s="35"/>
      <c r="C35" s="36"/>
      <c r="D35" s="36"/>
      <c r="E35" s="36"/>
      <c r="F35" s="36"/>
      <c r="G35" s="36"/>
      <c r="H35" s="36"/>
      <c r="I35" s="107"/>
      <c r="J35" s="36"/>
      <c r="K35" s="39"/>
    </row>
    <row r="36" spans="2:11" s="1" customFormat="1" ht="25.35" customHeight="1">
      <c r="B36" s="35"/>
      <c r="C36" s="121"/>
      <c r="D36" s="122" t="s">
        <v>52</v>
      </c>
      <c r="E36" s="73"/>
      <c r="F36" s="73"/>
      <c r="G36" s="123" t="s">
        <v>53</v>
      </c>
      <c r="H36" s="124" t="s">
        <v>54</v>
      </c>
      <c r="I36" s="125"/>
      <c r="J36" s="126">
        <f>SUM(J27:J34)</f>
        <v>0</v>
      </c>
      <c r="K36" s="127"/>
    </row>
    <row r="37" spans="2:11" s="1" customFormat="1" ht="14.45" customHeight="1">
      <c r="B37" s="50"/>
      <c r="C37" s="51"/>
      <c r="D37" s="51"/>
      <c r="E37" s="51"/>
      <c r="F37" s="51"/>
      <c r="G37" s="51"/>
      <c r="H37" s="51"/>
      <c r="I37" s="128"/>
      <c r="J37" s="51"/>
      <c r="K37" s="52"/>
    </row>
    <row r="41" spans="2:11" s="1" customFormat="1" ht="6.95" customHeight="1">
      <c r="B41" s="129"/>
      <c r="C41" s="130"/>
      <c r="D41" s="130"/>
      <c r="E41" s="130"/>
      <c r="F41" s="130"/>
      <c r="G41" s="130"/>
      <c r="H41" s="130"/>
      <c r="I41" s="131"/>
      <c r="J41" s="130"/>
      <c r="K41" s="132"/>
    </row>
    <row r="42" spans="2:11" s="1" customFormat="1" ht="36.950000000000003" customHeight="1">
      <c r="B42" s="35"/>
      <c r="C42" s="24" t="s">
        <v>101</v>
      </c>
      <c r="D42" s="36"/>
      <c r="E42" s="36"/>
      <c r="F42" s="36"/>
      <c r="G42" s="36"/>
      <c r="H42" s="36"/>
      <c r="I42" s="107"/>
      <c r="J42" s="36"/>
      <c r="K42" s="39"/>
    </row>
    <row r="43" spans="2:11" s="1" customFormat="1" ht="6.95" customHeight="1">
      <c r="B43" s="35"/>
      <c r="C43" s="36"/>
      <c r="D43" s="36"/>
      <c r="E43" s="36"/>
      <c r="F43" s="36"/>
      <c r="G43" s="36"/>
      <c r="H43" s="36"/>
      <c r="I43" s="107"/>
      <c r="J43" s="36"/>
      <c r="K43" s="39"/>
    </row>
    <row r="44" spans="2:11" s="1" customFormat="1" ht="14.45" customHeight="1">
      <c r="B44" s="35"/>
      <c r="C44" s="31" t="s">
        <v>16</v>
      </c>
      <c r="D44" s="36"/>
      <c r="E44" s="36"/>
      <c r="F44" s="36"/>
      <c r="G44" s="36"/>
      <c r="H44" s="36"/>
      <c r="I44" s="107"/>
      <c r="J44" s="36"/>
      <c r="K44" s="39"/>
    </row>
    <row r="45" spans="2:11" s="1" customFormat="1" ht="20.45" customHeight="1">
      <c r="B45" s="35"/>
      <c r="C45" s="36"/>
      <c r="D45" s="36"/>
      <c r="E45" s="395" t="str">
        <f>E7</f>
        <v>Kanalizace Kněževes</v>
      </c>
      <c r="F45" s="366"/>
      <c r="G45" s="366"/>
      <c r="H45" s="366"/>
      <c r="I45" s="107"/>
      <c r="J45" s="36"/>
      <c r="K45" s="39"/>
    </row>
    <row r="46" spans="2:11" s="1" customFormat="1" ht="14.45" customHeight="1">
      <c r="B46" s="35"/>
      <c r="C46" s="31" t="s">
        <v>98</v>
      </c>
      <c r="D46" s="36"/>
      <c r="E46" s="36"/>
      <c r="F46" s="36"/>
      <c r="G46" s="36"/>
      <c r="H46" s="36"/>
      <c r="I46" s="107"/>
      <c r="J46" s="36"/>
      <c r="K46" s="39"/>
    </row>
    <row r="47" spans="2:11" s="1" customFormat="1" ht="22.15" customHeight="1">
      <c r="B47" s="35"/>
      <c r="C47" s="36"/>
      <c r="D47" s="36"/>
      <c r="E47" s="396" t="str">
        <f>E9</f>
        <v>02 - IO - Kanalizace splašková - III.etapa</v>
      </c>
      <c r="F47" s="366"/>
      <c r="G47" s="366"/>
      <c r="H47" s="366"/>
      <c r="I47" s="107"/>
      <c r="J47" s="36"/>
      <c r="K47" s="39"/>
    </row>
    <row r="48" spans="2:11" s="1" customFormat="1" ht="6.95" customHeight="1">
      <c r="B48" s="35"/>
      <c r="C48" s="36"/>
      <c r="D48" s="36"/>
      <c r="E48" s="36"/>
      <c r="F48" s="36"/>
      <c r="G48" s="36"/>
      <c r="H48" s="36"/>
      <c r="I48" s="107"/>
      <c r="J48" s="36"/>
      <c r="K48" s="39"/>
    </row>
    <row r="49" spans="2:47" s="1" customFormat="1" ht="18" customHeight="1">
      <c r="B49" s="35"/>
      <c r="C49" s="31" t="s">
        <v>24</v>
      </c>
      <c r="D49" s="36"/>
      <c r="E49" s="36"/>
      <c r="F49" s="29" t="str">
        <f>F12</f>
        <v>Kněževes</v>
      </c>
      <c r="G49" s="36"/>
      <c r="H49" s="36"/>
      <c r="I49" s="108" t="s">
        <v>26</v>
      </c>
      <c r="J49" s="109" t="str">
        <f>IF(J12="","",J12)</f>
        <v>1.8.2016</v>
      </c>
      <c r="K49" s="39"/>
    </row>
    <row r="50" spans="2:47" s="1" customFormat="1" ht="6.95" customHeight="1">
      <c r="B50" s="35"/>
      <c r="C50" s="36"/>
      <c r="D50" s="36"/>
      <c r="E50" s="36"/>
      <c r="F50" s="36"/>
      <c r="G50" s="36"/>
      <c r="H50" s="36"/>
      <c r="I50" s="107"/>
      <c r="J50" s="36"/>
      <c r="K50" s="39"/>
    </row>
    <row r="51" spans="2:47" s="1" customFormat="1" ht="15">
      <c r="B51" s="35"/>
      <c r="C51" s="31" t="s">
        <v>30</v>
      </c>
      <c r="D51" s="36"/>
      <c r="E51" s="36"/>
      <c r="F51" s="29" t="str">
        <f>E15</f>
        <v>Městys Kněževes</v>
      </c>
      <c r="G51" s="36"/>
      <c r="H51" s="36"/>
      <c r="I51" s="108" t="s">
        <v>37</v>
      </c>
      <c r="J51" s="29" t="str">
        <f>E21</f>
        <v>Inženýrská a projektová kancelář Vítek</v>
      </c>
      <c r="K51" s="39"/>
    </row>
    <row r="52" spans="2:47" s="1" customFormat="1" ht="14.45" customHeight="1">
      <c r="B52" s="35"/>
      <c r="C52" s="31" t="s">
        <v>35</v>
      </c>
      <c r="D52" s="36"/>
      <c r="E52" s="36"/>
      <c r="F52" s="29" t="str">
        <f>IF(E18="","",E18)</f>
        <v/>
      </c>
      <c r="G52" s="36"/>
      <c r="H52" s="36"/>
      <c r="I52" s="107"/>
      <c r="J52" s="36"/>
      <c r="K52" s="39"/>
    </row>
    <row r="53" spans="2:47" s="1" customFormat="1" ht="10.35" customHeight="1">
      <c r="B53" s="35"/>
      <c r="C53" s="36"/>
      <c r="D53" s="36"/>
      <c r="E53" s="36"/>
      <c r="F53" s="36"/>
      <c r="G53" s="36"/>
      <c r="H53" s="36"/>
      <c r="I53" s="107"/>
      <c r="J53" s="36"/>
      <c r="K53" s="39"/>
    </row>
    <row r="54" spans="2:47" s="1" customFormat="1" ht="29.25" customHeight="1">
      <c r="B54" s="35"/>
      <c r="C54" s="133" t="s">
        <v>102</v>
      </c>
      <c r="D54" s="121"/>
      <c r="E54" s="121"/>
      <c r="F54" s="121"/>
      <c r="G54" s="121"/>
      <c r="H54" s="121"/>
      <c r="I54" s="134"/>
      <c r="J54" s="135" t="s">
        <v>103</v>
      </c>
      <c r="K54" s="136"/>
    </row>
    <row r="55" spans="2:47" s="1" customFormat="1" ht="10.35" customHeight="1">
      <c r="B55" s="35"/>
      <c r="C55" s="36"/>
      <c r="D55" s="36"/>
      <c r="E55" s="36"/>
      <c r="F55" s="36"/>
      <c r="G55" s="36"/>
      <c r="H55" s="36"/>
      <c r="I55" s="107"/>
      <c r="J55" s="36"/>
      <c r="K55" s="39"/>
    </row>
    <row r="56" spans="2:47" s="1" customFormat="1" ht="29.25" customHeight="1">
      <c r="B56" s="35"/>
      <c r="C56" s="137" t="s">
        <v>104</v>
      </c>
      <c r="D56" s="36"/>
      <c r="E56" s="36"/>
      <c r="F56" s="36"/>
      <c r="G56" s="36"/>
      <c r="H56" s="36"/>
      <c r="I56" s="107"/>
      <c r="J56" s="117">
        <f>J88</f>
        <v>0</v>
      </c>
      <c r="K56" s="39"/>
      <c r="AU56" s="18" t="s">
        <v>105</v>
      </c>
    </row>
    <row r="57" spans="2:47" s="7" customFormat="1" ht="24.95" customHeight="1">
      <c r="B57" s="138"/>
      <c r="C57" s="139"/>
      <c r="D57" s="140" t="s">
        <v>106</v>
      </c>
      <c r="E57" s="141"/>
      <c r="F57" s="141"/>
      <c r="G57" s="141"/>
      <c r="H57" s="141"/>
      <c r="I57" s="142"/>
      <c r="J57" s="143">
        <f>J89</f>
        <v>0</v>
      </c>
      <c r="K57" s="144"/>
    </row>
    <row r="58" spans="2:47" s="8" customFormat="1" ht="19.899999999999999" customHeight="1">
      <c r="B58" s="145"/>
      <c r="C58" s="146"/>
      <c r="D58" s="147" t="s">
        <v>107</v>
      </c>
      <c r="E58" s="148"/>
      <c r="F58" s="148"/>
      <c r="G58" s="148"/>
      <c r="H58" s="148"/>
      <c r="I58" s="149"/>
      <c r="J58" s="150">
        <f>J90</f>
        <v>0</v>
      </c>
      <c r="K58" s="151"/>
    </row>
    <row r="59" spans="2:47" s="8" customFormat="1" ht="14.85" customHeight="1">
      <c r="B59" s="145"/>
      <c r="C59" s="146"/>
      <c r="D59" s="147" t="s">
        <v>108</v>
      </c>
      <c r="E59" s="148"/>
      <c r="F59" s="148"/>
      <c r="G59" s="148"/>
      <c r="H59" s="148"/>
      <c r="I59" s="149"/>
      <c r="J59" s="150">
        <f>J496</f>
        <v>0</v>
      </c>
      <c r="K59" s="151"/>
    </row>
    <row r="60" spans="2:47" s="8" customFormat="1" ht="19.899999999999999" customHeight="1">
      <c r="B60" s="145"/>
      <c r="C60" s="146"/>
      <c r="D60" s="147" t="s">
        <v>109</v>
      </c>
      <c r="E60" s="148"/>
      <c r="F60" s="148"/>
      <c r="G60" s="148"/>
      <c r="H60" s="148"/>
      <c r="I60" s="149"/>
      <c r="J60" s="150">
        <f>J502</f>
        <v>0</v>
      </c>
      <c r="K60" s="151"/>
    </row>
    <row r="61" spans="2:47" s="8" customFormat="1" ht="19.899999999999999" customHeight="1">
      <c r="B61" s="145"/>
      <c r="C61" s="146"/>
      <c r="D61" s="147" t="s">
        <v>110</v>
      </c>
      <c r="E61" s="148"/>
      <c r="F61" s="148"/>
      <c r="G61" s="148"/>
      <c r="H61" s="148"/>
      <c r="I61" s="149"/>
      <c r="J61" s="150">
        <f>J505</f>
        <v>0</v>
      </c>
      <c r="K61" s="151"/>
    </row>
    <row r="62" spans="2:47" s="8" customFormat="1" ht="19.899999999999999" customHeight="1">
      <c r="B62" s="145"/>
      <c r="C62" s="146"/>
      <c r="D62" s="147" t="s">
        <v>111</v>
      </c>
      <c r="E62" s="148"/>
      <c r="F62" s="148"/>
      <c r="G62" s="148"/>
      <c r="H62" s="148"/>
      <c r="I62" s="149"/>
      <c r="J62" s="150">
        <f>J553</f>
        <v>0</v>
      </c>
      <c r="K62" s="151"/>
    </row>
    <row r="63" spans="2:47" s="8" customFormat="1" ht="19.899999999999999" customHeight="1">
      <c r="B63" s="145"/>
      <c r="C63" s="146"/>
      <c r="D63" s="147" t="s">
        <v>112</v>
      </c>
      <c r="E63" s="148"/>
      <c r="F63" s="148"/>
      <c r="G63" s="148"/>
      <c r="H63" s="148"/>
      <c r="I63" s="149"/>
      <c r="J63" s="150">
        <f>J639</f>
        <v>0</v>
      </c>
      <c r="K63" s="151"/>
    </row>
    <row r="64" spans="2:47" s="8" customFormat="1" ht="19.899999999999999" customHeight="1">
      <c r="B64" s="145"/>
      <c r="C64" s="146"/>
      <c r="D64" s="147" t="s">
        <v>113</v>
      </c>
      <c r="E64" s="148"/>
      <c r="F64" s="148"/>
      <c r="G64" s="148"/>
      <c r="H64" s="148"/>
      <c r="I64" s="149"/>
      <c r="J64" s="150">
        <f>J731</f>
        <v>0</v>
      </c>
      <c r="K64" s="151"/>
    </row>
    <row r="65" spans="2:12" s="8" customFormat="1" ht="19.899999999999999" customHeight="1">
      <c r="B65" s="145"/>
      <c r="C65" s="146"/>
      <c r="D65" s="147" t="s">
        <v>114</v>
      </c>
      <c r="E65" s="148"/>
      <c r="F65" s="148"/>
      <c r="G65" s="148"/>
      <c r="H65" s="148"/>
      <c r="I65" s="149"/>
      <c r="J65" s="150">
        <f>J792</f>
        <v>0</v>
      </c>
      <c r="K65" s="151"/>
    </row>
    <row r="66" spans="2:12" s="8" customFormat="1" ht="19.899999999999999" customHeight="1">
      <c r="B66" s="145"/>
      <c r="C66" s="146"/>
      <c r="D66" s="147" t="s">
        <v>115</v>
      </c>
      <c r="E66" s="148"/>
      <c r="F66" s="148"/>
      <c r="G66" s="148"/>
      <c r="H66" s="148"/>
      <c r="I66" s="149"/>
      <c r="J66" s="150">
        <f>J815</f>
        <v>0</v>
      </c>
      <c r="K66" s="151"/>
    </row>
    <row r="67" spans="2:12" s="7" customFormat="1" ht="24.95" customHeight="1">
      <c r="B67" s="138"/>
      <c r="C67" s="139"/>
      <c r="D67" s="140" t="s">
        <v>116</v>
      </c>
      <c r="E67" s="141"/>
      <c r="F67" s="141"/>
      <c r="G67" s="141"/>
      <c r="H67" s="141"/>
      <c r="I67" s="142"/>
      <c r="J67" s="143">
        <f>J817</f>
        <v>0</v>
      </c>
      <c r="K67" s="144"/>
    </row>
    <row r="68" spans="2:12" s="8" customFormat="1" ht="19.899999999999999" customHeight="1">
      <c r="B68" s="145"/>
      <c r="C68" s="146"/>
      <c r="D68" s="147" t="s">
        <v>117</v>
      </c>
      <c r="E68" s="148"/>
      <c r="F68" s="148"/>
      <c r="G68" s="148"/>
      <c r="H68" s="148"/>
      <c r="I68" s="149"/>
      <c r="J68" s="150">
        <f>J818</f>
        <v>0</v>
      </c>
      <c r="K68" s="151"/>
    </row>
    <row r="69" spans="2:12" s="1" customFormat="1" ht="21.75" customHeight="1">
      <c r="B69" s="35"/>
      <c r="C69" s="36"/>
      <c r="D69" s="36"/>
      <c r="E69" s="36"/>
      <c r="F69" s="36"/>
      <c r="G69" s="36"/>
      <c r="H69" s="36"/>
      <c r="I69" s="107"/>
      <c r="J69" s="36"/>
      <c r="K69" s="39"/>
    </row>
    <row r="70" spans="2:12" s="1" customFormat="1" ht="6.95" customHeight="1">
      <c r="B70" s="50"/>
      <c r="C70" s="51"/>
      <c r="D70" s="51"/>
      <c r="E70" s="51"/>
      <c r="F70" s="51"/>
      <c r="G70" s="51"/>
      <c r="H70" s="51"/>
      <c r="I70" s="128"/>
      <c r="J70" s="51"/>
      <c r="K70" s="52"/>
    </row>
    <row r="74" spans="2:12" s="1" customFormat="1" ht="6.95" customHeight="1">
      <c r="B74" s="53"/>
      <c r="C74" s="54"/>
      <c r="D74" s="54"/>
      <c r="E74" s="54"/>
      <c r="F74" s="54"/>
      <c r="G74" s="54"/>
      <c r="H74" s="54"/>
      <c r="I74" s="131"/>
      <c r="J74" s="54"/>
      <c r="K74" s="54"/>
      <c r="L74" s="55"/>
    </row>
    <row r="75" spans="2:12" s="1" customFormat="1" ht="36.950000000000003" customHeight="1">
      <c r="B75" s="35"/>
      <c r="C75" s="56" t="s">
        <v>118</v>
      </c>
      <c r="D75" s="57"/>
      <c r="E75" s="57"/>
      <c r="F75" s="57"/>
      <c r="G75" s="57"/>
      <c r="H75" s="57"/>
      <c r="I75" s="152"/>
      <c r="J75" s="57"/>
      <c r="K75" s="57"/>
      <c r="L75" s="55"/>
    </row>
    <row r="76" spans="2:12" s="1" customFormat="1" ht="6.95" customHeight="1">
      <c r="B76" s="35"/>
      <c r="C76" s="57"/>
      <c r="D76" s="57"/>
      <c r="E76" s="57"/>
      <c r="F76" s="57"/>
      <c r="G76" s="57"/>
      <c r="H76" s="57"/>
      <c r="I76" s="152"/>
      <c r="J76" s="57"/>
      <c r="K76" s="57"/>
      <c r="L76" s="55"/>
    </row>
    <row r="77" spans="2:12" s="1" customFormat="1" ht="14.45" customHeight="1">
      <c r="B77" s="35"/>
      <c r="C77" s="59" t="s">
        <v>16</v>
      </c>
      <c r="D77" s="57"/>
      <c r="E77" s="57"/>
      <c r="F77" s="57"/>
      <c r="G77" s="57"/>
      <c r="H77" s="57"/>
      <c r="I77" s="152"/>
      <c r="J77" s="57"/>
      <c r="K77" s="57"/>
      <c r="L77" s="55"/>
    </row>
    <row r="78" spans="2:12" s="1" customFormat="1" ht="20.45" customHeight="1">
      <c r="B78" s="35"/>
      <c r="C78" s="57"/>
      <c r="D78" s="57"/>
      <c r="E78" s="393" t="str">
        <f>E7</f>
        <v>Kanalizace Kněževes</v>
      </c>
      <c r="F78" s="386"/>
      <c r="G78" s="386"/>
      <c r="H78" s="386"/>
      <c r="I78" s="152"/>
      <c r="J78" s="57"/>
      <c r="K78" s="57"/>
      <c r="L78" s="55"/>
    </row>
    <row r="79" spans="2:12" s="1" customFormat="1" ht="14.45" customHeight="1">
      <c r="B79" s="35"/>
      <c r="C79" s="59" t="s">
        <v>98</v>
      </c>
      <c r="D79" s="57"/>
      <c r="E79" s="57"/>
      <c r="F79" s="57"/>
      <c r="G79" s="57"/>
      <c r="H79" s="57"/>
      <c r="I79" s="152"/>
      <c r="J79" s="57"/>
      <c r="K79" s="57"/>
      <c r="L79" s="55"/>
    </row>
    <row r="80" spans="2:12" s="1" customFormat="1" ht="22.15" customHeight="1">
      <c r="B80" s="35"/>
      <c r="C80" s="57"/>
      <c r="D80" s="57"/>
      <c r="E80" s="383" t="str">
        <f>E9</f>
        <v>02 - IO - Kanalizace splašková - III.etapa</v>
      </c>
      <c r="F80" s="386"/>
      <c r="G80" s="386"/>
      <c r="H80" s="386"/>
      <c r="I80" s="152"/>
      <c r="J80" s="57"/>
      <c r="K80" s="57"/>
      <c r="L80" s="55"/>
    </row>
    <row r="81" spans="2:65" s="1" customFormat="1" ht="6.95" customHeight="1">
      <c r="B81" s="35"/>
      <c r="C81" s="57"/>
      <c r="D81" s="57"/>
      <c r="E81" s="57"/>
      <c r="F81" s="57"/>
      <c r="G81" s="57"/>
      <c r="H81" s="57"/>
      <c r="I81" s="152"/>
      <c r="J81" s="57"/>
      <c r="K81" s="57"/>
      <c r="L81" s="55"/>
    </row>
    <row r="82" spans="2:65" s="1" customFormat="1" ht="18" customHeight="1">
      <c r="B82" s="35"/>
      <c r="C82" s="59" t="s">
        <v>24</v>
      </c>
      <c r="D82" s="57"/>
      <c r="E82" s="57"/>
      <c r="F82" s="153" t="str">
        <f>F12</f>
        <v>Kněževes</v>
      </c>
      <c r="G82" s="57"/>
      <c r="H82" s="57"/>
      <c r="I82" s="154" t="s">
        <v>26</v>
      </c>
      <c r="J82" s="67" t="str">
        <f>IF(J12="","",J12)</f>
        <v>1.8.2016</v>
      </c>
      <c r="K82" s="57"/>
      <c r="L82" s="55"/>
    </row>
    <row r="83" spans="2:65" s="1" customFormat="1" ht="6.95" customHeight="1">
      <c r="B83" s="35"/>
      <c r="C83" s="57"/>
      <c r="D83" s="57"/>
      <c r="E83" s="57"/>
      <c r="F83" s="57"/>
      <c r="G83" s="57"/>
      <c r="H83" s="57"/>
      <c r="I83" s="152"/>
      <c r="J83" s="57"/>
      <c r="K83" s="57"/>
      <c r="L83" s="55"/>
    </row>
    <row r="84" spans="2:65" s="1" customFormat="1" ht="15">
      <c r="B84" s="35"/>
      <c r="C84" s="59" t="s">
        <v>30</v>
      </c>
      <c r="D84" s="57"/>
      <c r="E84" s="57"/>
      <c r="F84" s="153" t="str">
        <f>E15</f>
        <v>Městys Kněževes</v>
      </c>
      <c r="G84" s="57"/>
      <c r="H84" s="57"/>
      <c r="I84" s="154" t="s">
        <v>37</v>
      </c>
      <c r="J84" s="153" t="str">
        <f>E21</f>
        <v>Inženýrská a projektová kancelář Vítek</v>
      </c>
      <c r="K84" s="57"/>
      <c r="L84" s="55"/>
    </row>
    <row r="85" spans="2:65" s="1" customFormat="1" ht="14.45" customHeight="1">
      <c r="B85" s="35"/>
      <c r="C85" s="59" t="s">
        <v>35</v>
      </c>
      <c r="D85" s="57"/>
      <c r="E85" s="57"/>
      <c r="F85" s="153" t="str">
        <f>IF(E18="","",E18)</f>
        <v/>
      </c>
      <c r="G85" s="57"/>
      <c r="H85" s="57"/>
      <c r="I85" s="152"/>
      <c r="J85" s="57"/>
      <c r="K85" s="57"/>
      <c r="L85" s="55"/>
    </row>
    <row r="86" spans="2:65" s="1" customFormat="1" ht="10.35" customHeight="1">
      <c r="B86" s="35"/>
      <c r="C86" s="57"/>
      <c r="D86" s="57"/>
      <c r="E86" s="57"/>
      <c r="F86" s="57"/>
      <c r="G86" s="57"/>
      <c r="H86" s="57"/>
      <c r="I86" s="152"/>
      <c r="J86" s="57"/>
      <c r="K86" s="57"/>
      <c r="L86" s="55"/>
    </row>
    <row r="87" spans="2:65" s="9" customFormat="1" ht="29.25" customHeight="1">
      <c r="B87" s="155"/>
      <c r="C87" s="156" t="s">
        <v>119</v>
      </c>
      <c r="D87" s="157" t="s">
        <v>61</v>
      </c>
      <c r="E87" s="157" t="s">
        <v>57</v>
      </c>
      <c r="F87" s="157" t="s">
        <v>120</v>
      </c>
      <c r="G87" s="157" t="s">
        <v>121</v>
      </c>
      <c r="H87" s="157" t="s">
        <v>122</v>
      </c>
      <c r="I87" s="158" t="s">
        <v>123</v>
      </c>
      <c r="J87" s="157" t="s">
        <v>103</v>
      </c>
      <c r="K87" s="159" t="s">
        <v>124</v>
      </c>
      <c r="L87" s="160"/>
      <c r="M87" s="75" t="s">
        <v>125</v>
      </c>
      <c r="N87" s="76" t="s">
        <v>46</v>
      </c>
      <c r="O87" s="76" t="s">
        <v>126</v>
      </c>
      <c r="P87" s="76" t="s">
        <v>127</v>
      </c>
      <c r="Q87" s="76" t="s">
        <v>128</v>
      </c>
      <c r="R87" s="76" t="s">
        <v>129</v>
      </c>
      <c r="S87" s="76" t="s">
        <v>130</v>
      </c>
      <c r="T87" s="77" t="s">
        <v>131</v>
      </c>
    </row>
    <row r="88" spans="2:65" s="1" customFormat="1" ht="29.25" customHeight="1">
      <c r="B88" s="35"/>
      <c r="C88" s="81" t="s">
        <v>104</v>
      </c>
      <c r="D88" s="57"/>
      <c r="E88" s="57"/>
      <c r="F88" s="57"/>
      <c r="G88" s="57"/>
      <c r="H88" s="57"/>
      <c r="I88" s="152"/>
      <c r="J88" s="161">
        <f>BK88</f>
        <v>0</v>
      </c>
      <c r="K88" s="57"/>
      <c r="L88" s="55"/>
      <c r="M88" s="78"/>
      <c r="N88" s="79"/>
      <c r="O88" s="79"/>
      <c r="P88" s="162">
        <f>P89+P817</f>
        <v>0</v>
      </c>
      <c r="Q88" s="79"/>
      <c r="R88" s="162">
        <f>R89+R817</f>
        <v>849.4215045000002</v>
      </c>
      <c r="S88" s="79"/>
      <c r="T88" s="163">
        <f>T89+T817</f>
        <v>571.13729999999998</v>
      </c>
      <c r="AT88" s="18" t="s">
        <v>75</v>
      </c>
      <c r="AU88" s="18" t="s">
        <v>105</v>
      </c>
      <c r="BK88" s="164">
        <f>BK89+BK817</f>
        <v>0</v>
      </c>
    </row>
    <row r="89" spans="2:65" s="10" customFormat="1" ht="37.35" customHeight="1">
      <c r="B89" s="165"/>
      <c r="C89" s="166"/>
      <c r="D89" s="167" t="s">
        <v>75</v>
      </c>
      <c r="E89" s="168" t="s">
        <v>132</v>
      </c>
      <c r="F89" s="168" t="s">
        <v>133</v>
      </c>
      <c r="G89" s="166"/>
      <c r="H89" s="166"/>
      <c r="I89" s="169"/>
      <c r="J89" s="170">
        <f>BK89</f>
        <v>0</v>
      </c>
      <c r="K89" s="166"/>
      <c r="L89" s="171"/>
      <c r="M89" s="172"/>
      <c r="N89" s="173"/>
      <c r="O89" s="173"/>
      <c r="P89" s="174">
        <f>P90+P502+P505+P553+P639+P731+P792+P815</f>
        <v>0</v>
      </c>
      <c r="Q89" s="173"/>
      <c r="R89" s="174">
        <f>R90+R502+R505+R553+R639+R731+R792+R815</f>
        <v>848.70850450000023</v>
      </c>
      <c r="S89" s="173"/>
      <c r="T89" s="175">
        <f>T90+T502+T505+T553+T639+T731+T792+T815</f>
        <v>571.13729999999998</v>
      </c>
      <c r="AR89" s="176" t="s">
        <v>23</v>
      </c>
      <c r="AT89" s="177" t="s">
        <v>75</v>
      </c>
      <c r="AU89" s="177" t="s">
        <v>76</v>
      </c>
      <c r="AY89" s="176" t="s">
        <v>134</v>
      </c>
      <c r="BK89" s="178">
        <f>BK90+BK502+BK505+BK553+BK639+BK731+BK792+BK815</f>
        <v>0</v>
      </c>
    </row>
    <row r="90" spans="2:65" s="10" customFormat="1" ht="19.899999999999999" customHeight="1">
      <c r="B90" s="165"/>
      <c r="C90" s="166"/>
      <c r="D90" s="179" t="s">
        <v>75</v>
      </c>
      <c r="E90" s="180" t="s">
        <v>23</v>
      </c>
      <c r="F90" s="180" t="s">
        <v>135</v>
      </c>
      <c r="G90" s="166"/>
      <c r="H90" s="166"/>
      <c r="I90" s="169"/>
      <c r="J90" s="181">
        <f>BK90</f>
        <v>0</v>
      </c>
      <c r="K90" s="166"/>
      <c r="L90" s="171"/>
      <c r="M90" s="172"/>
      <c r="N90" s="173"/>
      <c r="O90" s="173"/>
      <c r="P90" s="174">
        <f>P91+SUM(P92:P496)</f>
        <v>0</v>
      </c>
      <c r="Q90" s="173"/>
      <c r="R90" s="174">
        <f>R91+SUM(R92:R496)</f>
        <v>9.0093899999999998</v>
      </c>
      <c r="S90" s="173"/>
      <c r="T90" s="175">
        <f>T91+SUM(T92:T496)</f>
        <v>571.13729999999998</v>
      </c>
      <c r="AR90" s="176" t="s">
        <v>23</v>
      </c>
      <c r="AT90" s="177" t="s">
        <v>75</v>
      </c>
      <c r="AU90" s="177" t="s">
        <v>23</v>
      </c>
      <c r="AY90" s="176" t="s">
        <v>134</v>
      </c>
      <c r="BK90" s="178">
        <f>BK91+SUM(BK92:BK496)</f>
        <v>0</v>
      </c>
    </row>
    <row r="91" spans="2:65" s="1" customFormat="1" ht="51.6" customHeight="1">
      <c r="B91" s="35"/>
      <c r="C91" s="182" t="s">
        <v>23</v>
      </c>
      <c r="D91" s="182" t="s">
        <v>136</v>
      </c>
      <c r="E91" s="183" t="s">
        <v>744</v>
      </c>
      <c r="F91" s="184" t="s">
        <v>745</v>
      </c>
      <c r="G91" s="185" t="s">
        <v>139</v>
      </c>
      <c r="H91" s="186">
        <v>25</v>
      </c>
      <c r="I91" s="187"/>
      <c r="J91" s="188">
        <f>ROUND(I91*H91,2)</f>
        <v>0</v>
      </c>
      <c r="K91" s="184" t="s">
        <v>140</v>
      </c>
      <c r="L91" s="55"/>
      <c r="M91" s="189" t="s">
        <v>32</v>
      </c>
      <c r="N91" s="190" t="s">
        <v>47</v>
      </c>
      <c r="O91" s="36"/>
      <c r="P91" s="191">
        <f>O91*H91</f>
        <v>0</v>
      </c>
      <c r="Q91" s="191">
        <v>0</v>
      </c>
      <c r="R91" s="191">
        <f>Q91*H91</f>
        <v>0</v>
      </c>
      <c r="S91" s="191">
        <v>0.26</v>
      </c>
      <c r="T91" s="192">
        <f>S91*H91</f>
        <v>6.5</v>
      </c>
      <c r="AR91" s="18" t="s">
        <v>141</v>
      </c>
      <c r="AT91" s="18" t="s">
        <v>136</v>
      </c>
      <c r="AU91" s="18" t="s">
        <v>84</v>
      </c>
      <c r="AY91" s="18" t="s">
        <v>134</v>
      </c>
      <c r="BE91" s="193">
        <f>IF(N91="základní",J91,0)</f>
        <v>0</v>
      </c>
      <c r="BF91" s="193">
        <f>IF(N91="snížená",J91,0)</f>
        <v>0</v>
      </c>
      <c r="BG91" s="193">
        <f>IF(N91="zákl. přenesená",J91,0)</f>
        <v>0</v>
      </c>
      <c r="BH91" s="193">
        <f>IF(N91="sníž. přenesená",J91,0)</f>
        <v>0</v>
      </c>
      <c r="BI91" s="193">
        <f>IF(N91="nulová",J91,0)</f>
        <v>0</v>
      </c>
      <c r="BJ91" s="18" t="s">
        <v>23</v>
      </c>
      <c r="BK91" s="193">
        <f>ROUND(I91*H91,2)</f>
        <v>0</v>
      </c>
      <c r="BL91" s="18" t="s">
        <v>141</v>
      </c>
      <c r="BM91" s="18" t="s">
        <v>746</v>
      </c>
    </row>
    <row r="92" spans="2:65" s="11" customFormat="1">
      <c r="B92" s="194"/>
      <c r="C92" s="195"/>
      <c r="D92" s="196" t="s">
        <v>143</v>
      </c>
      <c r="E92" s="197" t="s">
        <v>32</v>
      </c>
      <c r="F92" s="198" t="s">
        <v>747</v>
      </c>
      <c r="G92" s="195"/>
      <c r="H92" s="199" t="s">
        <v>32</v>
      </c>
      <c r="I92" s="200"/>
      <c r="J92" s="195"/>
      <c r="K92" s="195"/>
      <c r="L92" s="201"/>
      <c r="M92" s="202"/>
      <c r="N92" s="203"/>
      <c r="O92" s="203"/>
      <c r="P92" s="203"/>
      <c r="Q92" s="203"/>
      <c r="R92" s="203"/>
      <c r="S92" s="203"/>
      <c r="T92" s="204"/>
      <c r="AT92" s="205" t="s">
        <v>143</v>
      </c>
      <c r="AU92" s="205" t="s">
        <v>84</v>
      </c>
      <c r="AV92" s="11" t="s">
        <v>23</v>
      </c>
      <c r="AW92" s="11" t="s">
        <v>39</v>
      </c>
      <c r="AX92" s="11" t="s">
        <v>76</v>
      </c>
      <c r="AY92" s="205" t="s">
        <v>134</v>
      </c>
    </row>
    <row r="93" spans="2:65" s="12" customFormat="1">
      <c r="B93" s="206"/>
      <c r="C93" s="207"/>
      <c r="D93" s="196" t="s">
        <v>143</v>
      </c>
      <c r="E93" s="208" t="s">
        <v>32</v>
      </c>
      <c r="F93" s="209" t="s">
        <v>748</v>
      </c>
      <c r="G93" s="207"/>
      <c r="H93" s="210">
        <v>11</v>
      </c>
      <c r="I93" s="211"/>
      <c r="J93" s="207"/>
      <c r="K93" s="207"/>
      <c r="L93" s="212"/>
      <c r="M93" s="213"/>
      <c r="N93" s="214"/>
      <c r="O93" s="214"/>
      <c r="P93" s="214"/>
      <c r="Q93" s="214"/>
      <c r="R93" s="214"/>
      <c r="S93" s="214"/>
      <c r="T93" s="215"/>
      <c r="AT93" s="216" t="s">
        <v>143</v>
      </c>
      <c r="AU93" s="216" t="s">
        <v>84</v>
      </c>
      <c r="AV93" s="12" t="s">
        <v>84</v>
      </c>
      <c r="AW93" s="12" t="s">
        <v>39</v>
      </c>
      <c r="AX93" s="12" t="s">
        <v>76</v>
      </c>
      <c r="AY93" s="216" t="s">
        <v>134</v>
      </c>
    </row>
    <row r="94" spans="2:65" s="11" customFormat="1">
      <c r="B94" s="194"/>
      <c r="C94" s="195"/>
      <c r="D94" s="196" t="s">
        <v>143</v>
      </c>
      <c r="E94" s="197" t="s">
        <v>32</v>
      </c>
      <c r="F94" s="198" t="s">
        <v>749</v>
      </c>
      <c r="G94" s="195"/>
      <c r="H94" s="199" t="s">
        <v>32</v>
      </c>
      <c r="I94" s="200"/>
      <c r="J94" s="195"/>
      <c r="K94" s="195"/>
      <c r="L94" s="201"/>
      <c r="M94" s="202"/>
      <c r="N94" s="203"/>
      <c r="O94" s="203"/>
      <c r="P94" s="203"/>
      <c r="Q94" s="203"/>
      <c r="R94" s="203"/>
      <c r="S94" s="203"/>
      <c r="T94" s="204"/>
      <c r="AT94" s="205" t="s">
        <v>143</v>
      </c>
      <c r="AU94" s="205" t="s">
        <v>84</v>
      </c>
      <c r="AV94" s="11" t="s">
        <v>23</v>
      </c>
      <c r="AW94" s="11" t="s">
        <v>39</v>
      </c>
      <c r="AX94" s="11" t="s">
        <v>76</v>
      </c>
      <c r="AY94" s="205" t="s">
        <v>134</v>
      </c>
    </row>
    <row r="95" spans="2:65" s="12" customFormat="1">
      <c r="B95" s="206"/>
      <c r="C95" s="207"/>
      <c r="D95" s="196" t="s">
        <v>143</v>
      </c>
      <c r="E95" s="208" t="s">
        <v>32</v>
      </c>
      <c r="F95" s="209" t="s">
        <v>750</v>
      </c>
      <c r="G95" s="207"/>
      <c r="H95" s="210">
        <v>11.2</v>
      </c>
      <c r="I95" s="211"/>
      <c r="J95" s="207"/>
      <c r="K95" s="207"/>
      <c r="L95" s="212"/>
      <c r="M95" s="213"/>
      <c r="N95" s="214"/>
      <c r="O95" s="214"/>
      <c r="P95" s="214"/>
      <c r="Q95" s="214"/>
      <c r="R95" s="214"/>
      <c r="S95" s="214"/>
      <c r="T95" s="215"/>
      <c r="AT95" s="216" t="s">
        <v>143</v>
      </c>
      <c r="AU95" s="216" t="s">
        <v>84</v>
      </c>
      <c r="AV95" s="12" t="s">
        <v>84</v>
      </c>
      <c r="AW95" s="12" t="s">
        <v>39</v>
      </c>
      <c r="AX95" s="12" t="s">
        <v>76</v>
      </c>
      <c r="AY95" s="216" t="s">
        <v>134</v>
      </c>
    </row>
    <row r="96" spans="2:65" s="11" customFormat="1">
      <c r="B96" s="194"/>
      <c r="C96" s="195"/>
      <c r="D96" s="196" t="s">
        <v>143</v>
      </c>
      <c r="E96" s="197" t="s">
        <v>32</v>
      </c>
      <c r="F96" s="198" t="s">
        <v>751</v>
      </c>
      <c r="G96" s="195"/>
      <c r="H96" s="199" t="s">
        <v>32</v>
      </c>
      <c r="I96" s="200"/>
      <c r="J96" s="195"/>
      <c r="K96" s="195"/>
      <c r="L96" s="201"/>
      <c r="M96" s="202"/>
      <c r="N96" s="203"/>
      <c r="O96" s="203"/>
      <c r="P96" s="203"/>
      <c r="Q96" s="203"/>
      <c r="R96" s="203"/>
      <c r="S96" s="203"/>
      <c r="T96" s="204"/>
      <c r="AT96" s="205" t="s">
        <v>143</v>
      </c>
      <c r="AU96" s="205" t="s">
        <v>84</v>
      </c>
      <c r="AV96" s="11" t="s">
        <v>23</v>
      </c>
      <c r="AW96" s="11" t="s">
        <v>39</v>
      </c>
      <c r="AX96" s="11" t="s">
        <v>76</v>
      </c>
      <c r="AY96" s="205" t="s">
        <v>134</v>
      </c>
    </row>
    <row r="97" spans="2:65" s="12" customFormat="1">
      <c r="B97" s="206"/>
      <c r="C97" s="207"/>
      <c r="D97" s="196" t="s">
        <v>143</v>
      </c>
      <c r="E97" s="208" t="s">
        <v>32</v>
      </c>
      <c r="F97" s="209" t="s">
        <v>752</v>
      </c>
      <c r="G97" s="207"/>
      <c r="H97" s="210">
        <v>2.8</v>
      </c>
      <c r="I97" s="211"/>
      <c r="J97" s="207"/>
      <c r="K97" s="207"/>
      <c r="L97" s="212"/>
      <c r="M97" s="213"/>
      <c r="N97" s="214"/>
      <c r="O97" s="214"/>
      <c r="P97" s="214"/>
      <c r="Q97" s="214"/>
      <c r="R97" s="214"/>
      <c r="S97" s="214"/>
      <c r="T97" s="215"/>
      <c r="AT97" s="216" t="s">
        <v>143</v>
      </c>
      <c r="AU97" s="216" t="s">
        <v>84</v>
      </c>
      <c r="AV97" s="12" t="s">
        <v>84</v>
      </c>
      <c r="AW97" s="12" t="s">
        <v>39</v>
      </c>
      <c r="AX97" s="12" t="s">
        <v>76</v>
      </c>
      <c r="AY97" s="216" t="s">
        <v>134</v>
      </c>
    </row>
    <row r="98" spans="2:65" s="13" customFormat="1">
      <c r="B98" s="217"/>
      <c r="C98" s="218"/>
      <c r="D98" s="219" t="s">
        <v>143</v>
      </c>
      <c r="E98" s="220" t="s">
        <v>32</v>
      </c>
      <c r="F98" s="221" t="s">
        <v>150</v>
      </c>
      <c r="G98" s="218"/>
      <c r="H98" s="222">
        <v>25</v>
      </c>
      <c r="I98" s="223"/>
      <c r="J98" s="218"/>
      <c r="K98" s="218"/>
      <c r="L98" s="224"/>
      <c r="M98" s="225"/>
      <c r="N98" s="226"/>
      <c r="O98" s="226"/>
      <c r="P98" s="226"/>
      <c r="Q98" s="226"/>
      <c r="R98" s="226"/>
      <c r="S98" s="226"/>
      <c r="T98" s="227"/>
      <c r="AT98" s="228" t="s">
        <v>143</v>
      </c>
      <c r="AU98" s="228" t="s">
        <v>84</v>
      </c>
      <c r="AV98" s="13" t="s">
        <v>141</v>
      </c>
      <c r="AW98" s="13" t="s">
        <v>39</v>
      </c>
      <c r="AX98" s="13" t="s">
        <v>23</v>
      </c>
      <c r="AY98" s="228" t="s">
        <v>134</v>
      </c>
    </row>
    <row r="99" spans="2:65" s="1" customFormat="1" ht="63" customHeight="1">
      <c r="B99" s="35"/>
      <c r="C99" s="182" t="s">
        <v>84</v>
      </c>
      <c r="D99" s="182" t="s">
        <v>136</v>
      </c>
      <c r="E99" s="183" t="s">
        <v>753</v>
      </c>
      <c r="F99" s="184" t="s">
        <v>754</v>
      </c>
      <c r="G99" s="185" t="s">
        <v>139</v>
      </c>
      <c r="H99" s="186">
        <v>45.5</v>
      </c>
      <c r="I99" s="187"/>
      <c r="J99" s="188">
        <f>ROUND(I99*H99,2)</f>
        <v>0</v>
      </c>
      <c r="K99" s="184" t="s">
        <v>140</v>
      </c>
      <c r="L99" s="55"/>
      <c r="M99" s="189" t="s">
        <v>32</v>
      </c>
      <c r="N99" s="190" t="s">
        <v>47</v>
      </c>
      <c r="O99" s="36"/>
      <c r="P99" s="191">
        <f>O99*H99</f>
        <v>0</v>
      </c>
      <c r="Q99" s="191">
        <v>0</v>
      </c>
      <c r="R99" s="191">
        <f>Q99*H99</f>
        <v>0</v>
      </c>
      <c r="S99" s="191">
        <v>0.40799999999999997</v>
      </c>
      <c r="T99" s="192">
        <f>S99*H99</f>
        <v>18.564</v>
      </c>
      <c r="AR99" s="18" t="s">
        <v>141</v>
      </c>
      <c r="AT99" s="18" t="s">
        <v>136</v>
      </c>
      <c r="AU99" s="18" t="s">
        <v>84</v>
      </c>
      <c r="AY99" s="18" t="s">
        <v>134</v>
      </c>
      <c r="BE99" s="193">
        <f>IF(N99="základní",J99,0)</f>
        <v>0</v>
      </c>
      <c r="BF99" s="193">
        <f>IF(N99="snížená",J99,0)</f>
        <v>0</v>
      </c>
      <c r="BG99" s="193">
        <f>IF(N99="zákl. přenesená",J99,0)</f>
        <v>0</v>
      </c>
      <c r="BH99" s="193">
        <f>IF(N99="sníž. přenesená",J99,0)</f>
        <v>0</v>
      </c>
      <c r="BI99" s="193">
        <f>IF(N99="nulová",J99,0)</f>
        <v>0</v>
      </c>
      <c r="BJ99" s="18" t="s">
        <v>23</v>
      </c>
      <c r="BK99" s="193">
        <f>ROUND(I99*H99,2)</f>
        <v>0</v>
      </c>
      <c r="BL99" s="18" t="s">
        <v>141</v>
      </c>
      <c r="BM99" s="18" t="s">
        <v>755</v>
      </c>
    </row>
    <row r="100" spans="2:65" s="11" customFormat="1">
      <c r="B100" s="194"/>
      <c r="C100" s="195"/>
      <c r="D100" s="196" t="s">
        <v>143</v>
      </c>
      <c r="E100" s="197" t="s">
        <v>32</v>
      </c>
      <c r="F100" s="198" t="s">
        <v>747</v>
      </c>
      <c r="G100" s="195"/>
      <c r="H100" s="199" t="s">
        <v>32</v>
      </c>
      <c r="I100" s="200"/>
      <c r="J100" s="195"/>
      <c r="K100" s="195"/>
      <c r="L100" s="201"/>
      <c r="M100" s="202"/>
      <c r="N100" s="203"/>
      <c r="O100" s="203"/>
      <c r="P100" s="203"/>
      <c r="Q100" s="203"/>
      <c r="R100" s="203"/>
      <c r="S100" s="203"/>
      <c r="T100" s="204"/>
      <c r="AT100" s="205" t="s">
        <v>143</v>
      </c>
      <c r="AU100" s="205" t="s">
        <v>84</v>
      </c>
      <c r="AV100" s="11" t="s">
        <v>23</v>
      </c>
      <c r="AW100" s="11" t="s">
        <v>39</v>
      </c>
      <c r="AX100" s="11" t="s">
        <v>76</v>
      </c>
      <c r="AY100" s="205" t="s">
        <v>134</v>
      </c>
    </row>
    <row r="101" spans="2:65" s="12" customFormat="1">
      <c r="B101" s="206"/>
      <c r="C101" s="207"/>
      <c r="D101" s="196" t="s">
        <v>143</v>
      </c>
      <c r="E101" s="208" t="s">
        <v>32</v>
      </c>
      <c r="F101" s="209" t="s">
        <v>756</v>
      </c>
      <c r="G101" s="207"/>
      <c r="H101" s="210">
        <v>16</v>
      </c>
      <c r="I101" s="211"/>
      <c r="J101" s="207"/>
      <c r="K101" s="207"/>
      <c r="L101" s="212"/>
      <c r="M101" s="213"/>
      <c r="N101" s="214"/>
      <c r="O101" s="214"/>
      <c r="P101" s="214"/>
      <c r="Q101" s="214"/>
      <c r="R101" s="214"/>
      <c r="S101" s="214"/>
      <c r="T101" s="215"/>
      <c r="AT101" s="216" t="s">
        <v>143</v>
      </c>
      <c r="AU101" s="216" t="s">
        <v>84</v>
      </c>
      <c r="AV101" s="12" t="s">
        <v>84</v>
      </c>
      <c r="AW101" s="12" t="s">
        <v>39</v>
      </c>
      <c r="AX101" s="12" t="s">
        <v>76</v>
      </c>
      <c r="AY101" s="216" t="s">
        <v>134</v>
      </c>
    </row>
    <row r="102" spans="2:65" s="11" customFormat="1">
      <c r="B102" s="194"/>
      <c r="C102" s="195"/>
      <c r="D102" s="196" t="s">
        <v>143</v>
      </c>
      <c r="E102" s="197" t="s">
        <v>32</v>
      </c>
      <c r="F102" s="198" t="s">
        <v>749</v>
      </c>
      <c r="G102" s="195"/>
      <c r="H102" s="199" t="s">
        <v>32</v>
      </c>
      <c r="I102" s="200"/>
      <c r="J102" s="195"/>
      <c r="K102" s="195"/>
      <c r="L102" s="201"/>
      <c r="M102" s="202"/>
      <c r="N102" s="203"/>
      <c r="O102" s="203"/>
      <c r="P102" s="203"/>
      <c r="Q102" s="203"/>
      <c r="R102" s="203"/>
      <c r="S102" s="203"/>
      <c r="T102" s="204"/>
      <c r="AT102" s="205" t="s">
        <v>143</v>
      </c>
      <c r="AU102" s="205" t="s">
        <v>84</v>
      </c>
      <c r="AV102" s="11" t="s">
        <v>23</v>
      </c>
      <c r="AW102" s="11" t="s">
        <v>39</v>
      </c>
      <c r="AX102" s="11" t="s">
        <v>76</v>
      </c>
      <c r="AY102" s="205" t="s">
        <v>134</v>
      </c>
    </row>
    <row r="103" spans="2:65" s="12" customFormat="1">
      <c r="B103" s="206"/>
      <c r="C103" s="207"/>
      <c r="D103" s="196" t="s">
        <v>143</v>
      </c>
      <c r="E103" s="208" t="s">
        <v>32</v>
      </c>
      <c r="F103" s="209" t="s">
        <v>757</v>
      </c>
      <c r="G103" s="207"/>
      <c r="H103" s="210">
        <v>29.5</v>
      </c>
      <c r="I103" s="211"/>
      <c r="J103" s="207"/>
      <c r="K103" s="207"/>
      <c r="L103" s="212"/>
      <c r="M103" s="213"/>
      <c r="N103" s="214"/>
      <c r="O103" s="214"/>
      <c r="P103" s="214"/>
      <c r="Q103" s="214"/>
      <c r="R103" s="214"/>
      <c r="S103" s="214"/>
      <c r="T103" s="215"/>
      <c r="AT103" s="216" t="s">
        <v>143</v>
      </c>
      <c r="AU103" s="216" t="s">
        <v>84</v>
      </c>
      <c r="AV103" s="12" t="s">
        <v>84</v>
      </c>
      <c r="AW103" s="12" t="s">
        <v>39</v>
      </c>
      <c r="AX103" s="12" t="s">
        <v>76</v>
      </c>
      <c r="AY103" s="216" t="s">
        <v>134</v>
      </c>
    </row>
    <row r="104" spans="2:65" s="13" customFormat="1">
      <c r="B104" s="217"/>
      <c r="C104" s="218"/>
      <c r="D104" s="219" t="s">
        <v>143</v>
      </c>
      <c r="E104" s="220" t="s">
        <v>32</v>
      </c>
      <c r="F104" s="221" t="s">
        <v>150</v>
      </c>
      <c r="G104" s="218"/>
      <c r="H104" s="222">
        <v>45.5</v>
      </c>
      <c r="I104" s="223"/>
      <c r="J104" s="218"/>
      <c r="K104" s="218"/>
      <c r="L104" s="224"/>
      <c r="M104" s="225"/>
      <c r="N104" s="226"/>
      <c r="O104" s="226"/>
      <c r="P104" s="226"/>
      <c r="Q104" s="226"/>
      <c r="R104" s="226"/>
      <c r="S104" s="226"/>
      <c r="T104" s="227"/>
      <c r="AT104" s="228" t="s">
        <v>143</v>
      </c>
      <c r="AU104" s="228" t="s">
        <v>84</v>
      </c>
      <c r="AV104" s="13" t="s">
        <v>141</v>
      </c>
      <c r="AW104" s="13" t="s">
        <v>39</v>
      </c>
      <c r="AX104" s="13" t="s">
        <v>23</v>
      </c>
      <c r="AY104" s="228" t="s">
        <v>134</v>
      </c>
    </row>
    <row r="105" spans="2:65" s="1" customFormat="1" ht="51.6" customHeight="1">
      <c r="B105" s="35"/>
      <c r="C105" s="182" t="s">
        <v>159</v>
      </c>
      <c r="D105" s="182" t="s">
        <v>136</v>
      </c>
      <c r="E105" s="183" t="s">
        <v>758</v>
      </c>
      <c r="F105" s="184" t="s">
        <v>759</v>
      </c>
      <c r="G105" s="185" t="s">
        <v>139</v>
      </c>
      <c r="H105" s="186">
        <v>56</v>
      </c>
      <c r="I105" s="187"/>
      <c r="J105" s="188">
        <f>ROUND(I105*H105,2)</f>
        <v>0</v>
      </c>
      <c r="K105" s="184" t="s">
        <v>140</v>
      </c>
      <c r="L105" s="55"/>
      <c r="M105" s="189" t="s">
        <v>32</v>
      </c>
      <c r="N105" s="190" t="s">
        <v>47</v>
      </c>
      <c r="O105" s="36"/>
      <c r="P105" s="191">
        <f>O105*H105</f>
        <v>0</v>
      </c>
      <c r="Q105" s="191">
        <v>0</v>
      </c>
      <c r="R105" s="191">
        <f>Q105*H105</f>
        <v>0</v>
      </c>
      <c r="S105" s="191">
        <v>0.23499999999999999</v>
      </c>
      <c r="T105" s="192">
        <f>S105*H105</f>
        <v>13.16</v>
      </c>
      <c r="AR105" s="18" t="s">
        <v>141</v>
      </c>
      <c r="AT105" s="18" t="s">
        <v>136</v>
      </c>
      <c r="AU105" s="18" t="s">
        <v>84</v>
      </c>
      <c r="AY105" s="18" t="s">
        <v>134</v>
      </c>
      <c r="BE105" s="193">
        <f>IF(N105="základní",J105,0)</f>
        <v>0</v>
      </c>
      <c r="BF105" s="193">
        <f>IF(N105="snížená",J105,0)</f>
        <v>0</v>
      </c>
      <c r="BG105" s="193">
        <f>IF(N105="zákl. přenesená",J105,0)</f>
        <v>0</v>
      </c>
      <c r="BH105" s="193">
        <f>IF(N105="sníž. přenesená",J105,0)</f>
        <v>0</v>
      </c>
      <c r="BI105" s="193">
        <f>IF(N105="nulová",J105,0)</f>
        <v>0</v>
      </c>
      <c r="BJ105" s="18" t="s">
        <v>23</v>
      </c>
      <c r="BK105" s="193">
        <f>ROUND(I105*H105,2)</f>
        <v>0</v>
      </c>
      <c r="BL105" s="18" t="s">
        <v>141</v>
      </c>
      <c r="BM105" s="18" t="s">
        <v>760</v>
      </c>
    </row>
    <row r="106" spans="2:65" s="11" customFormat="1">
      <c r="B106" s="194"/>
      <c r="C106" s="195"/>
      <c r="D106" s="196" t="s">
        <v>143</v>
      </c>
      <c r="E106" s="197" t="s">
        <v>32</v>
      </c>
      <c r="F106" s="198" t="s">
        <v>761</v>
      </c>
      <c r="G106" s="195"/>
      <c r="H106" s="199" t="s">
        <v>32</v>
      </c>
      <c r="I106" s="200"/>
      <c r="J106" s="195"/>
      <c r="K106" s="195"/>
      <c r="L106" s="201"/>
      <c r="M106" s="202"/>
      <c r="N106" s="203"/>
      <c r="O106" s="203"/>
      <c r="P106" s="203"/>
      <c r="Q106" s="203"/>
      <c r="R106" s="203"/>
      <c r="S106" s="203"/>
      <c r="T106" s="204"/>
      <c r="AT106" s="205" t="s">
        <v>143</v>
      </c>
      <c r="AU106" s="205" t="s">
        <v>84</v>
      </c>
      <c r="AV106" s="11" t="s">
        <v>23</v>
      </c>
      <c r="AW106" s="11" t="s">
        <v>39</v>
      </c>
      <c r="AX106" s="11" t="s">
        <v>76</v>
      </c>
      <c r="AY106" s="205" t="s">
        <v>134</v>
      </c>
    </row>
    <row r="107" spans="2:65" s="12" customFormat="1">
      <c r="B107" s="206"/>
      <c r="C107" s="207"/>
      <c r="D107" s="196" t="s">
        <v>143</v>
      </c>
      <c r="E107" s="208" t="s">
        <v>32</v>
      </c>
      <c r="F107" s="209" t="s">
        <v>762</v>
      </c>
      <c r="G107" s="207"/>
      <c r="H107" s="210">
        <v>22.3</v>
      </c>
      <c r="I107" s="211"/>
      <c r="J107" s="207"/>
      <c r="K107" s="207"/>
      <c r="L107" s="212"/>
      <c r="M107" s="213"/>
      <c r="N107" s="214"/>
      <c r="O107" s="214"/>
      <c r="P107" s="214"/>
      <c r="Q107" s="214"/>
      <c r="R107" s="214"/>
      <c r="S107" s="214"/>
      <c r="T107" s="215"/>
      <c r="AT107" s="216" t="s">
        <v>143</v>
      </c>
      <c r="AU107" s="216" t="s">
        <v>84</v>
      </c>
      <c r="AV107" s="12" t="s">
        <v>84</v>
      </c>
      <c r="AW107" s="12" t="s">
        <v>39</v>
      </c>
      <c r="AX107" s="12" t="s">
        <v>76</v>
      </c>
      <c r="AY107" s="216" t="s">
        <v>134</v>
      </c>
    </row>
    <row r="108" spans="2:65" s="11" customFormat="1">
      <c r="B108" s="194"/>
      <c r="C108" s="195"/>
      <c r="D108" s="196" t="s">
        <v>143</v>
      </c>
      <c r="E108" s="197" t="s">
        <v>32</v>
      </c>
      <c r="F108" s="198" t="s">
        <v>749</v>
      </c>
      <c r="G108" s="195"/>
      <c r="H108" s="199" t="s">
        <v>32</v>
      </c>
      <c r="I108" s="200"/>
      <c r="J108" s="195"/>
      <c r="K108" s="195"/>
      <c r="L108" s="201"/>
      <c r="M108" s="202"/>
      <c r="N108" s="203"/>
      <c r="O108" s="203"/>
      <c r="P108" s="203"/>
      <c r="Q108" s="203"/>
      <c r="R108" s="203"/>
      <c r="S108" s="203"/>
      <c r="T108" s="204"/>
      <c r="AT108" s="205" t="s">
        <v>143</v>
      </c>
      <c r="AU108" s="205" t="s">
        <v>84</v>
      </c>
      <c r="AV108" s="11" t="s">
        <v>23</v>
      </c>
      <c r="AW108" s="11" t="s">
        <v>39</v>
      </c>
      <c r="AX108" s="11" t="s">
        <v>76</v>
      </c>
      <c r="AY108" s="205" t="s">
        <v>134</v>
      </c>
    </row>
    <row r="109" spans="2:65" s="12" customFormat="1">
      <c r="B109" s="206"/>
      <c r="C109" s="207"/>
      <c r="D109" s="196" t="s">
        <v>143</v>
      </c>
      <c r="E109" s="208" t="s">
        <v>32</v>
      </c>
      <c r="F109" s="209" t="s">
        <v>763</v>
      </c>
      <c r="G109" s="207"/>
      <c r="H109" s="210">
        <v>31.5</v>
      </c>
      <c r="I109" s="211"/>
      <c r="J109" s="207"/>
      <c r="K109" s="207"/>
      <c r="L109" s="212"/>
      <c r="M109" s="213"/>
      <c r="N109" s="214"/>
      <c r="O109" s="214"/>
      <c r="P109" s="214"/>
      <c r="Q109" s="214"/>
      <c r="R109" s="214"/>
      <c r="S109" s="214"/>
      <c r="T109" s="215"/>
      <c r="AT109" s="216" t="s">
        <v>143</v>
      </c>
      <c r="AU109" s="216" t="s">
        <v>84</v>
      </c>
      <c r="AV109" s="12" t="s">
        <v>84</v>
      </c>
      <c r="AW109" s="12" t="s">
        <v>39</v>
      </c>
      <c r="AX109" s="12" t="s">
        <v>76</v>
      </c>
      <c r="AY109" s="216" t="s">
        <v>134</v>
      </c>
    </row>
    <row r="110" spans="2:65" s="11" customFormat="1">
      <c r="B110" s="194"/>
      <c r="C110" s="195"/>
      <c r="D110" s="196" t="s">
        <v>143</v>
      </c>
      <c r="E110" s="197" t="s">
        <v>32</v>
      </c>
      <c r="F110" s="198" t="s">
        <v>751</v>
      </c>
      <c r="G110" s="195"/>
      <c r="H110" s="199" t="s">
        <v>32</v>
      </c>
      <c r="I110" s="200"/>
      <c r="J110" s="195"/>
      <c r="K110" s="195"/>
      <c r="L110" s="201"/>
      <c r="M110" s="202"/>
      <c r="N110" s="203"/>
      <c r="O110" s="203"/>
      <c r="P110" s="203"/>
      <c r="Q110" s="203"/>
      <c r="R110" s="203"/>
      <c r="S110" s="203"/>
      <c r="T110" s="204"/>
      <c r="AT110" s="205" t="s">
        <v>143</v>
      </c>
      <c r="AU110" s="205" t="s">
        <v>84</v>
      </c>
      <c r="AV110" s="11" t="s">
        <v>23</v>
      </c>
      <c r="AW110" s="11" t="s">
        <v>39</v>
      </c>
      <c r="AX110" s="11" t="s">
        <v>76</v>
      </c>
      <c r="AY110" s="205" t="s">
        <v>134</v>
      </c>
    </row>
    <row r="111" spans="2:65" s="12" customFormat="1">
      <c r="B111" s="206"/>
      <c r="C111" s="207"/>
      <c r="D111" s="196" t="s">
        <v>143</v>
      </c>
      <c r="E111" s="208" t="s">
        <v>32</v>
      </c>
      <c r="F111" s="209" t="s">
        <v>764</v>
      </c>
      <c r="G111" s="207"/>
      <c r="H111" s="210">
        <v>2.2000000000000002</v>
      </c>
      <c r="I111" s="211"/>
      <c r="J111" s="207"/>
      <c r="K111" s="207"/>
      <c r="L111" s="212"/>
      <c r="M111" s="213"/>
      <c r="N111" s="214"/>
      <c r="O111" s="214"/>
      <c r="P111" s="214"/>
      <c r="Q111" s="214"/>
      <c r="R111" s="214"/>
      <c r="S111" s="214"/>
      <c r="T111" s="215"/>
      <c r="AT111" s="216" t="s">
        <v>143</v>
      </c>
      <c r="AU111" s="216" t="s">
        <v>84</v>
      </c>
      <c r="AV111" s="12" t="s">
        <v>84</v>
      </c>
      <c r="AW111" s="12" t="s">
        <v>39</v>
      </c>
      <c r="AX111" s="12" t="s">
        <v>76</v>
      </c>
      <c r="AY111" s="216" t="s">
        <v>134</v>
      </c>
    </row>
    <row r="112" spans="2:65" s="13" customFormat="1">
      <c r="B112" s="217"/>
      <c r="C112" s="218"/>
      <c r="D112" s="219" t="s">
        <v>143</v>
      </c>
      <c r="E112" s="220" t="s">
        <v>32</v>
      </c>
      <c r="F112" s="221" t="s">
        <v>150</v>
      </c>
      <c r="G112" s="218"/>
      <c r="H112" s="222">
        <v>56</v>
      </c>
      <c r="I112" s="223"/>
      <c r="J112" s="218"/>
      <c r="K112" s="218"/>
      <c r="L112" s="224"/>
      <c r="M112" s="225"/>
      <c r="N112" s="226"/>
      <c r="O112" s="226"/>
      <c r="P112" s="226"/>
      <c r="Q112" s="226"/>
      <c r="R112" s="226"/>
      <c r="S112" s="226"/>
      <c r="T112" s="227"/>
      <c r="AT112" s="228" t="s">
        <v>143</v>
      </c>
      <c r="AU112" s="228" t="s">
        <v>84</v>
      </c>
      <c r="AV112" s="13" t="s">
        <v>141</v>
      </c>
      <c r="AW112" s="13" t="s">
        <v>39</v>
      </c>
      <c r="AX112" s="13" t="s">
        <v>23</v>
      </c>
      <c r="AY112" s="228" t="s">
        <v>134</v>
      </c>
    </row>
    <row r="113" spans="2:65" s="1" customFormat="1" ht="51.6" customHeight="1">
      <c r="B113" s="35"/>
      <c r="C113" s="182" t="s">
        <v>141</v>
      </c>
      <c r="D113" s="182" t="s">
        <v>136</v>
      </c>
      <c r="E113" s="183" t="s">
        <v>160</v>
      </c>
      <c r="F113" s="184" t="s">
        <v>161</v>
      </c>
      <c r="G113" s="185" t="s">
        <v>139</v>
      </c>
      <c r="H113" s="186">
        <v>768.1</v>
      </c>
      <c r="I113" s="187"/>
      <c r="J113" s="188">
        <f>ROUND(I113*H113,2)</f>
        <v>0</v>
      </c>
      <c r="K113" s="184" t="s">
        <v>140</v>
      </c>
      <c r="L113" s="55"/>
      <c r="M113" s="189" t="s">
        <v>32</v>
      </c>
      <c r="N113" s="190" t="s">
        <v>47</v>
      </c>
      <c r="O113" s="36"/>
      <c r="P113" s="191">
        <f>O113*H113</f>
        <v>0</v>
      </c>
      <c r="Q113" s="191">
        <v>0</v>
      </c>
      <c r="R113" s="191">
        <f>Q113*H113</f>
        <v>0</v>
      </c>
      <c r="S113" s="191">
        <v>0.4</v>
      </c>
      <c r="T113" s="192">
        <f>S113*H113</f>
        <v>307.24</v>
      </c>
      <c r="AR113" s="18" t="s">
        <v>141</v>
      </c>
      <c r="AT113" s="18" t="s">
        <v>136</v>
      </c>
      <c r="AU113" s="18" t="s">
        <v>84</v>
      </c>
      <c r="AY113" s="18" t="s">
        <v>134</v>
      </c>
      <c r="BE113" s="193">
        <f>IF(N113="základní",J113,0)</f>
        <v>0</v>
      </c>
      <c r="BF113" s="193">
        <f>IF(N113="snížená",J113,0)</f>
        <v>0</v>
      </c>
      <c r="BG113" s="193">
        <f>IF(N113="zákl. přenesená",J113,0)</f>
        <v>0</v>
      </c>
      <c r="BH113" s="193">
        <f>IF(N113="sníž. přenesená",J113,0)</f>
        <v>0</v>
      </c>
      <c r="BI113" s="193">
        <f>IF(N113="nulová",J113,0)</f>
        <v>0</v>
      </c>
      <c r="BJ113" s="18" t="s">
        <v>23</v>
      </c>
      <c r="BK113" s="193">
        <f>ROUND(I113*H113,2)</f>
        <v>0</v>
      </c>
      <c r="BL113" s="18" t="s">
        <v>141</v>
      </c>
      <c r="BM113" s="18" t="s">
        <v>765</v>
      </c>
    </row>
    <row r="114" spans="2:65" s="11" customFormat="1">
      <c r="B114" s="194"/>
      <c r="C114" s="195"/>
      <c r="D114" s="196" t="s">
        <v>143</v>
      </c>
      <c r="E114" s="197" t="s">
        <v>32</v>
      </c>
      <c r="F114" s="198" t="s">
        <v>766</v>
      </c>
      <c r="G114" s="195"/>
      <c r="H114" s="199" t="s">
        <v>32</v>
      </c>
      <c r="I114" s="200"/>
      <c r="J114" s="195"/>
      <c r="K114" s="195"/>
      <c r="L114" s="201"/>
      <c r="M114" s="202"/>
      <c r="N114" s="203"/>
      <c r="O114" s="203"/>
      <c r="P114" s="203"/>
      <c r="Q114" s="203"/>
      <c r="R114" s="203"/>
      <c r="S114" s="203"/>
      <c r="T114" s="204"/>
      <c r="AT114" s="205" t="s">
        <v>143</v>
      </c>
      <c r="AU114" s="205" t="s">
        <v>84</v>
      </c>
      <c r="AV114" s="11" t="s">
        <v>23</v>
      </c>
      <c r="AW114" s="11" t="s">
        <v>39</v>
      </c>
      <c r="AX114" s="11" t="s">
        <v>76</v>
      </c>
      <c r="AY114" s="205" t="s">
        <v>134</v>
      </c>
    </row>
    <row r="115" spans="2:65" s="12" customFormat="1">
      <c r="B115" s="206"/>
      <c r="C115" s="207"/>
      <c r="D115" s="196" t="s">
        <v>143</v>
      </c>
      <c r="E115" s="208" t="s">
        <v>32</v>
      </c>
      <c r="F115" s="209" t="s">
        <v>767</v>
      </c>
      <c r="G115" s="207"/>
      <c r="H115" s="210">
        <v>90.2</v>
      </c>
      <c r="I115" s="211"/>
      <c r="J115" s="207"/>
      <c r="K115" s="207"/>
      <c r="L115" s="212"/>
      <c r="M115" s="213"/>
      <c r="N115" s="214"/>
      <c r="O115" s="214"/>
      <c r="P115" s="214"/>
      <c r="Q115" s="214"/>
      <c r="R115" s="214"/>
      <c r="S115" s="214"/>
      <c r="T115" s="215"/>
      <c r="AT115" s="216" t="s">
        <v>143</v>
      </c>
      <c r="AU115" s="216" t="s">
        <v>84</v>
      </c>
      <c r="AV115" s="12" t="s">
        <v>84</v>
      </c>
      <c r="AW115" s="12" t="s">
        <v>39</v>
      </c>
      <c r="AX115" s="12" t="s">
        <v>76</v>
      </c>
      <c r="AY115" s="216" t="s">
        <v>134</v>
      </c>
    </row>
    <row r="116" spans="2:65" s="12" customFormat="1">
      <c r="B116" s="206"/>
      <c r="C116" s="207"/>
      <c r="D116" s="196" t="s">
        <v>143</v>
      </c>
      <c r="E116" s="208" t="s">
        <v>32</v>
      </c>
      <c r="F116" s="209" t="s">
        <v>768</v>
      </c>
      <c r="G116" s="207"/>
      <c r="H116" s="210">
        <v>295.39999999999998</v>
      </c>
      <c r="I116" s="211"/>
      <c r="J116" s="207"/>
      <c r="K116" s="207"/>
      <c r="L116" s="212"/>
      <c r="M116" s="213"/>
      <c r="N116" s="214"/>
      <c r="O116" s="214"/>
      <c r="P116" s="214"/>
      <c r="Q116" s="214"/>
      <c r="R116" s="214"/>
      <c r="S116" s="214"/>
      <c r="T116" s="215"/>
      <c r="AT116" s="216" t="s">
        <v>143</v>
      </c>
      <c r="AU116" s="216" t="s">
        <v>84</v>
      </c>
      <c r="AV116" s="12" t="s">
        <v>84</v>
      </c>
      <c r="AW116" s="12" t="s">
        <v>39</v>
      </c>
      <c r="AX116" s="12" t="s">
        <v>76</v>
      </c>
      <c r="AY116" s="216" t="s">
        <v>134</v>
      </c>
    </row>
    <row r="117" spans="2:65" s="12" customFormat="1">
      <c r="B117" s="206"/>
      <c r="C117" s="207"/>
      <c r="D117" s="196" t="s">
        <v>143</v>
      </c>
      <c r="E117" s="208" t="s">
        <v>32</v>
      </c>
      <c r="F117" s="209" t="s">
        <v>769</v>
      </c>
      <c r="G117" s="207"/>
      <c r="H117" s="210">
        <v>32</v>
      </c>
      <c r="I117" s="211"/>
      <c r="J117" s="207"/>
      <c r="K117" s="207"/>
      <c r="L117" s="212"/>
      <c r="M117" s="213"/>
      <c r="N117" s="214"/>
      <c r="O117" s="214"/>
      <c r="P117" s="214"/>
      <c r="Q117" s="214"/>
      <c r="R117" s="214"/>
      <c r="S117" s="214"/>
      <c r="T117" s="215"/>
      <c r="AT117" s="216" t="s">
        <v>143</v>
      </c>
      <c r="AU117" s="216" t="s">
        <v>84</v>
      </c>
      <c r="AV117" s="12" t="s">
        <v>84</v>
      </c>
      <c r="AW117" s="12" t="s">
        <v>39</v>
      </c>
      <c r="AX117" s="12" t="s">
        <v>76</v>
      </c>
      <c r="AY117" s="216" t="s">
        <v>134</v>
      </c>
    </row>
    <row r="118" spans="2:65" s="11" customFormat="1">
      <c r="B118" s="194"/>
      <c r="C118" s="195"/>
      <c r="D118" s="196" t="s">
        <v>143</v>
      </c>
      <c r="E118" s="197" t="s">
        <v>32</v>
      </c>
      <c r="F118" s="198" t="s">
        <v>770</v>
      </c>
      <c r="G118" s="195"/>
      <c r="H118" s="199" t="s">
        <v>32</v>
      </c>
      <c r="I118" s="200"/>
      <c r="J118" s="195"/>
      <c r="K118" s="195"/>
      <c r="L118" s="201"/>
      <c r="M118" s="202"/>
      <c r="N118" s="203"/>
      <c r="O118" s="203"/>
      <c r="P118" s="203"/>
      <c r="Q118" s="203"/>
      <c r="R118" s="203"/>
      <c r="S118" s="203"/>
      <c r="T118" s="204"/>
      <c r="AT118" s="205" t="s">
        <v>143</v>
      </c>
      <c r="AU118" s="205" t="s">
        <v>84</v>
      </c>
      <c r="AV118" s="11" t="s">
        <v>23</v>
      </c>
      <c r="AW118" s="11" t="s">
        <v>39</v>
      </c>
      <c r="AX118" s="11" t="s">
        <v>76</v>
      </c>
      <c r="AY118" s="205" t="s">
        <v>134</v>
      </c>
    </row>
    <row r="119" spans="2:65" s="12" customFormat="1">
      <c r="B119" s="206"/>
      <c r="C119" s="207"/>
      <c r="D119" s="196" t="s">
        <v>143</v>
      </c>
      <c r="E119" s="208" t="s">
        <v>32</v>
      </c>
      <c r="F119" s="209" t="s">
        <v>771</v>
      </c>
      <c r="G119" s="207"/>
      <c r="H119" s="210">
        <v>45.8</v>
      </c>
      <c r="I119" s="211"/>
      <c r="J119" s="207"/>
      <c r="K119" s="207"/>
      <c r="L119" s="212"/>
      <c r="M119" s="213"/>
      <c r="N119" s="214"/>
      <c r="O119" s="214"/>
      <c r="P119" s="214"/>
      <c r="Q119" s="214"/>
      <c r="R119" s="214"/>
      <c r="S119" s="214"/>
      <c r="T119" s="215"/>
      <c r="AT119" s="216" t="s">
        <v>143</v>
      </c>
      <c r="AU119" s="216" t="s">
        <v>84</v>
      </c>
      <c r="AV119" s="12" t="s">
        <v>84</v>
      </c>
      <c r="AW119" s="12" t="s">
        <v>39</v>
      </c>
      <c r="AX119" s="12" t="s">
        <v>76</v>
      </c>
      <c r="AY119" s="216" t="s">
        <v>134</v>
      </c>
    </row>
    <row r="120" spans="2:65" s="11" customFormat="1">
      <c r="B120" s="194"/>
      <c r="C120" s="195"/>
      <c r="D120" s="196" t="s">
        <v>143</v>
      </c>
      <c r="E120" s="197" t="s">
        <v>32</v>
      </c>
      <c r="F120" s="198" t="s">
        <v>749</v>
      </c>
      <c r="G120" s="195"/>
      <c r="H120" s="199" t="s">
        <v>32</v>
      </c>
      <c r="I120" s="200"/>
      <c r="J120" s="195"/>
      <c r="K120" s="195"/>
      <c r="L120" s="201"/>
      <c r="M120" s="202"/>
      <c r="N120" s="203"/>
      <c r="O120" s="203"/>
      <c r="P120" s="203"/>
      <c r="Q120" s="203"/>
      <c r="R120" s="203"/>
      <c r="S120" s="203"/>
      <c r="T120" s="204"/>
      <c r="AT120" s="205" t="s">
        <v>143</v>
      </c>
      <c r="AU120" s="205" t="s">
        <v>84</v>
      </c>
      <c r="AV120" s="11" t="s">
        <v>23</v>
      </c>
      <c r="AW120" s="11" t="s">
        <v>39</v>
      </c>
      <c r="AX120" s="11" t="s">
        <v>76</v>
      </c>
      <c r="AY120" s="205" t="s">
        <v>134</v>
      </c>
    </row>
    <row r="121" spans="2:65" s="12" customFormat="1">
      <c r="B121" s="206"/>
      <c r="C121" s="207"/>
      <c r="D121" s="196" t="s">
        <v>143</v>
      </c>
      <c r="E121" s="208" t="s">
        <v>32</v>
      </c>
      <c r="F121" s="209" t="s">
        <v>772</v>
      </c>
      <c r="G121" s="207"/>
      <c r="H121" s="210">
        <v>13.8</v>
      </c>
      <c r="I121" s="211"/>
      <c r="J121" s="207"/>
      <c r="K121" s="207"/>
      <c r="L121" s="212"/>
      <c r="M121" s="213"/>
      <c r="N121" s="214"/>
      <c r="O121" s="214"/>
      <c r="P121" s="214"/>
      <c r="Q121" s="214"/>
      <c r="R121" s="214"/>
      <c r="S121" s="214"/>
      <c r="T121" s="215"/>
      <c r="AT121" s="216" t="s">
        <v>143</v>
      </c>
      <c r="AU121" s="216" t="s">
        <v>84</v>
      </c>
      <c r="AV121" s="12" t="s">
        <v>84</v>
      </c>
      <c r="AW121" s="12" t="s">
        <v>39</v>
      </c>
      <c r="AX121" s="12" t="s">
        <v>76</v>
      </c>
      <c r="AY121" s="216" t="s">
        <v>134</v>
      </c>
    </row>
    <row r="122" spans="2:65" s="11" customFormat="1">
      <c r="B122" s="194"/>
      <c r="C122" s="195"/>
      <c r="D122" s="196" t="s">
        <v>143</v>
      </c>
      <c r="E122" s="197" t="s">
        <v>32</v>
      </c>
      <c r="F122" s="198" t="s">
        <v>773</v>
      </c>
      <c r="G122" s="195"/>
      <c r="H122" s="199" t="s">
        <v>32</v>
      </c>
      <c r="I122" s="200"/>
      <c r="J122" s="195"/>
      <c r="K122" s="195"/>
      <c r="L122" s="201"/>
      <c r="M122" s="202"/>
      <c r="N122" s="203"/>
      <c r="O122" s="203"/>
      <c r="P122" s="203"/>
      <c r="Q122" s="203"/>
      <c r="R122" s="203"/>
      <c r="S122" s="203"/>
      <c r="T122" s="204"/>
      <c r="AT122" s="205" t="s">
        <v>143</v>
      </c>
      <c r="AU122" s="205" t="s">
        <v>84</v>
      </c>
      <c r="AV122" s="11" t="s">
        <v>23</v>
      </c>
      <c r="AW122" s="11" t="s">
        <v>39</v>
      </c>
      <c r="AX122" s="11" t="s">
        <v>76</v>
      </c>
      <c r="AY122" s="205" t="s">
        <v>134</v>
      </c>
    </row>
    <row r="123" spans="2:65" s="12" customFormat="1">
      <c r="B123" s="206"/>
      <c r="C123" s="207"/>
      <c r="D123" s="196" t="s">
        <v>143</v>
      </c>
      <c r="E123" s="208" t="s">
        <v>32</v>
      </c>
      <c r="F123" s="209" t="s">
        <v>774</v>
      </c>
      <c r="G123" s="207"/>
      <c r="H123" s="210">
        <v>173.7</v>
      </c>
      <c r="I123" s="211"/>
      <c r="J123" s="207"/>
      <c r="K123" s="207"/>
      <c r="L123" s="212"/>
      <c r="M123" s="213"/>
      <c r="N123" s="214"/>
      <c r="O123" s="214"/>
      <c r="P123" s="214"/>
      <c r="Q123" s="214"/>
      <c r="R123" s="214"/>
      <c r="S123" s="214"/>
      <c r="T123" s="215"/>
      <c r="AT123" s="216" t="s">
        <v>143</v>
      </c>
      <c r="AU123" s="216" t="s">
        <v>84</v>
      </c>
      <c r="AV123" s="12" t="s">
        <v>84</v>
      </c>
      <c r="AW123" s="12" t="s">
        <v>39</v>
      </c>
      <c r="AX123" s="12" t="s">
        <v>76</v>
      </c>
      <c r="AY123" s="216" t="s">
        <v>134</v>
      </c>
    </row>
    <row r="124" spans="2:65" s="11" customFormat="1">
      <c r="B124" s="194"/>
      <c r="C124" s="195"/>
      <c r="D124" s="196" t="s">
        <v>143</v>
      </c>
      <c r="E124" s="197" t="s">
        <v>32</v>
      </c>
      <c r="F124" s="198" t="s">
        <v>751</v>
      </c>
      <c r="G124" s="195"/>
      <c r="H124" s="199" t="s">
        <v>32</v>
      </c>
      <c r="I124" s="200"/>
      <c r="J124" s="195"/>
      <c r="K124" s="195"/>
      <c r="L124" s="201"/>
      <c r="M124" s="202"/>
      <c r="N124" s="203"/>
      <c r="O124" s="203"/>
      <c r="P124" s="203"/>
      <c r="Q124" s="203"/>
      <c r="R124" s="203"/>
      <c r="S124" s="203"/>
      <c r="T124" s="204"/>
      <c r="AT124" s="205" t="s">
        <v>143</v>
      </c>
      <c r="AU124" s="205" t="s">
        <v>84</v>
      </c>
      <c r="AV124" s="11" t="s">
        <v>23</v>
      </c>
      <c r="AW124" s="11" t="s">
        <v>39</v>
      </c>
      <c r="AX124" s="11" t="s">
        <v>76</v>
      </c>
      <c r="AY124" s="205" t="s">
        <v>134</v>
      </c>
    </row>
    <row r="125" spans="2:65" s="12" customFormat="1">
      <c r="B125" s="206"/>
      <c r="C125" s="207"/>
      <c r="D125" s="196" t="s">
        <v>143</v>
      </c>
      <c r="E125" s="208" t="s">
        <v>32</v>
      </c>
      <c r="F125" s="209" t="s">
        <v>775</v>
      </c>
      <c r="G125" s="207"/>
      <c r="H125" s="210">
        <v>117.2</v>
      </c>
      <c r="I125" s="211"/>
      <c r="J125" s="207"/>
      <c r="K125" s="207"/>
      <c r="L125" s="212"/>
      <c r="M125" s="213"/>
      <c r="N125" s="214"/>
      <c r="O125" s="214"/>
      <c r="P125" s="214"/>
      <c r="Q125" s="214"/>
      <c r="R125" s="214"/>
      <c r="S125" s="214"/>
      <c r="T125" s="215"/>
      <c r="AT125" s="216" t="s">
        <v>143</v>
      </c>
      <c r="AU125" s="216" t="s">
        <v>84</v>
      </c>
      <c r="AV125" s="12" t="s">
        <v>84</v>
      </c>
      <c r="AW125" s="12" t="s">
        <v>39</v>
      </c>
      <c r="AX125" s="12" t="s">
        <v>76</v>
      </c>
      <c r="AY125" s="216" t="s">
        <v>134</v>
      </c>
    </row>
    <row r="126" spans="2:65" s="13" customFormat="1">
      <c r="B126" s="217"/>
      <c r="C126" s="218"/>
      <c r="D126" s="219" t="s">
        <v>143</v>
      </c>
      <c r="E126" s="220" t="s">
        <v>32</v>
      </c>
      <c r="F126" s="221" t="s">
        <v>150</v>
      </c>
      <c r="G126" s="218"/>
      <c r="H126" s="222">
        <v>768.1</v>
      </c>
      <c r="I126" s="223"/>
      <c r="J126" s="218"/>
      <c r="K126" s="218"/>
      <c r="L126" s="224"/>
      <c r="M126" s="225"/>
      <c r="N126" s="226"/>
      <c r="O126" s="226"/>
      <c r="P126" s="226"/>
      <c r="Q126" s="226"/>
      <c r="R126" s="226"/>
      <c r="S126" s="226"/>
      <c r="T126" s="227"/>
      <c r="AT126" s="228" t="s">
        <v>143</v>
      </c>
      <c r="AU126" s="228" t="s">
        <v>84</v>
      </c>
      <c r="AV126" s="13" t="s">
        <v>141</v>
      </c>
      <c r="AW126" s="13" t="s">
        <v>39</v>
      </c>
      <c r="AX126" s="13" t="s">
        <v>23</v>
      </c>
      <c r="AY126" s="228" t="s">
        <v>134</v>
      </c>
    </row>
    <row r="127" spans="2:65" s="1" customFormat="1" ht="40.15" customHeight="1">
      <c r="B127" s="35"/>
      <c r="C127" s="182" t="s">
        <v>177</v>
      </c>
      <c r="D127" s="182" t="s">
        <v>136</v>
      </c>
      <c r="E127" s="183" t="s">
        <v>169</v>
      </c>
      <c r="F127" s="184" t="s">
        <v>170</v>
      </c>
      <c r="G127" s="185" t="s">
        <v>139</v>
      </c>
      <c r="H127" s="186">
        <v>348.6</v>
      </c>
      <c r="I127" s="187"/>
      <c r="J127" s="188">
        <f>ROUND(I127*H127,2)</f>
        <v>0</v>
      </c>
      <c r="K127" s="184" t="s">
        <v>140</v>
      </c>
      <c r="L127" s="55"/>
      <c r="M127" s="189" t="s">
        <v>32</v>
      </c>
      <c r="N127" s="190" t="s">
        <v>47</v>
      </c>
      <c r="O127" s="36"/>
      <c r="P127" s="191">
        <f>O127*H127</f>
        <v>0</v>
      </c>
      <c r="Q127" s="191">
        <v>0</v>
      </c>
      <c r="R127" s="191">
        <f>Q127*H127</f>
        <v>0</v>
      </c>
      <c r="S127" s="191">
        <v>9.8000000000000004E-2</v>
      </c>
      <c r="T127" s="192">
        <f>S127*H127</f>
        <v>34.162800000000004</v>
      </c>
      <c r="AR127" s="18" t="s">
        <v>141</v>
      </c>
      <c r="AT127" s="18" t="s">
        <v>136</v>
      </c>
      <c r="AU127" s="18" t="s">
        <v>84</v>
      </c>
      <c r="AY127" s="18" t="s">
        <v>134</v>
      </c>
      <c r="BE127" s="193">
        <f>IF(N127="základní",J127,0)</f>
        <v>0</v>
      </c>
      <c r="BF127" s="193">
        <f>IF(N127="snížená",J127,0)</f>
        <v>0</v>
      </c>
      <c r="BG127" s="193">
        <f>IF(N127="zákl. přenesená",J127,0)</f>
        <v>0</v>
      </c>
      <c r="BH127" s="193">
        <f>IF(N127="sníž. přenesená",J127,0)</f>
        <v>0</v>
      </c>
      <c r="BI127" s="193">
        <f>IF(N127="nulová",J127,0)</f>
        <v>0</v>
      </c>
      <c r="BJ127" s="18" t="s">
        <v>23</v>
      </c>
      <c r="BK127" s="193">
        <f>ROUND(I127*H127,2)</f>
        <v>0</v>
      </c>
      <c r="BL127" s="18" t="s">
        <v>141</v>
      </c>
      <c r="BM127" s="18" t="s">
        <v>776</v>
      </c>
    </row>
    <row r="128" spans="2:65" s="11" customFormat="1">
      <c r="B128" s="194"/>
      <c r="C128" s="195"/>
      <c r="D128" s="196" t="s">
        <v>143</v>
      </c>
      <c r="E128" s="197" t="s">
        <v>32</v>
      </c>
      <c r="F128" s="198" t="s">
        <v>761</v>
      </c>
      <c r="G128" s="195"/>
      <c r="H128" s="199" t="s">
        <v>32</v>
      </c>
      <c r="I128" s="200"/>
      <c r="J128" s="195"/>
      <c r="K128" s="195"/>
      <c r="L128" s="201"/>
      <c r="M128" s="202"/>
      <c r="N128" s="203"/>
      <c r="O128" s="203"/>
      <c r="P128" s="203"/>
      <c r="Q128" s="203"/>
      <c r="R128" s="203"/>
      <c r="S128" s="203"/>
      <c r="T128" s="204"/>
      <c r="AT128" s="205" t="s">
        <v>143</v>
      </c>
      <c r="AU128" s="205" t="s">
        <v>84</v>
      </c>
      <c r="AV128" s="11" t="s">
        <v>23</v>
      </c>
      <c r="AW128" s="11" t="s">
        <v>39</v>
      </c>
      <c r="AX128" s="11" t="s">
        <v>76</v>
      </c>
      <c r="AY128" s="205" t="s">
        <v>134</v>
      </c>
    </row>
    <row r="129" spans="2:65" s="12" customFormat="1">
      <c r="B129" s="206"/>
      <c r="C129" s="207"/>
      <c r="D129" s="196" t="s">
        <v>143</v>
      </c>
      <c r="E129" s="208" t="s">
        <v>32</v>
      </c>
      <c r="F129" s="209" t="s">
        <v>777</v>
      </c>
      <c r="G129" s="207"/>
      <c r="H129" s="210">
        <v>130.80000000000001</v>
      </c>
      <c r="I129" s="211"/>
      <c r="J129" s="207"/>
      <c r="K129" s="207"/>
      <c r="L129" s="212"/>
      <c r="M129" s="213"/>
      <c r="N129" s="214"/>
      <c r="O129" s="214"/>
      <c r="P129" s="214"/>
      <c r="Q129" s="214"/>
      <c r="R129" s="214"/>
      <c r="S129" s="214"/>
      <c r="T129" s="215"/>
      <c r="AT129" s="216" t="s">
        <v>143</v>
      </c>
      <c r="AU129" s="216" t="s">
        <v>84</v>
      </c>
      <c r="AV129" s="12" t="s">
        <v>84</v>
      </c>
      <c r="AW129" s="12" t="s">
        <v>39</v>
      </c>
      <c r="AX129" s="12" t="s">
        <v>76</v>
      </c>
      <c r="AY129" s="216" t="s">
        <v>134</v>
      </c>
    </row>
    <row r="130" spans="2:65" s="11" customFormat="1">
      <c r="B130" s="194"/>
      <c r="C130" s="195"/>
      <c r="D130" s="196" t="s">
        <v>143</v>
      </c>
      <c r="E130" s="197" t="s">
        <v>32</v>
      </c>
      <c r="F130" s="198" t="s">
        <v>773</v>
      </c>
      <c r="G130" s="195"/>
      <c r="H130" s="199" t="s">
        <v>32</v>
      </c>
      <c r="I130" s="200"/>
      <c r="J130" s="195"/>
      <c r="K130" s="195"/>
      <c r="L130" s="201"/>
      <c r="M130" s="202"/>
      <c r="N130" s="203"/>
      <c r="O130" s="203"/>
      <c r="P130" s="203"/>
      <c r="Q130" s="203"/>
      <c r="R130" s="203"/>
      <c r="S130" s="203"/>
      <c r="T130" s="204"/>
      <c r="AT130" s="205" t="s">
        <v>143</v>
      </c>
      <c r="AU130" s="205" t="s">
        <v>84</v>
      </c>
      <c r="AV130" s="11" t="s">
        <v>23</v>
      </c>
      <c r="AW130" s="11" t="s">
        <v>39</v>
      </c>
      <c r="AX130" s="11" t="s">
        <v>76</v>
      </c>
      <c r="AY130" s="205" t="s">
        <v>134</v>
      </c>
    </row>
    <row r="131" spans="2:65" s="12" customFormat="1">
      <c r="B131" s="206"/>
      <c r="C131" s="207"/>
      <c r="D131" s="196" t="s">
        <v>143</v>
      </c>
      <c r="E131" s="208" t="s">
        <v>32</v>
      </c>
      <c r="F131" s="209" t="s">
        <v>778</v>
      </c>
      <c r="G131" s="207"/>
      <c r="H131" s="210">
        <v>217.8</v>
      </c>
      <c r="I131" s="211"/>
      <c r="J131" s="207"/>
      <c r="K131" s="207"/>
      <c r="L131" s="212"/>
      <c r="M131" s="213"/>
      <c r="N131" s="214"/>
      <c r="O131" s="214"/>
      <c r="P131" s="214"/>
      <c r="Q131" s="214"/>
      <c r="R131" s="214"/>
      <c r="S131" s="214"/>
      <c r="T131" s="215"/>
      <c r="AT131" s="216" t="s">
        <v>143</v>
      </c>
      <c r="AU131" s="216" t="s">
        <v>84</v>
      </c>
      <c r="AV131" s="12" t="s">
        <v>84</v>
      </c>
      <c r="AW131" s="12" t="s">
        <v>39</v>
      </c>
      <c r="AX131" s="12" t="s">
        <v>76</v>
      </c>
      <c r="AY131" s="216" t="s">
        <v>134</v>
      </c>
    </row>
    <row r="132" spans="2:65" s="13" customFormat="1">
      <c r="B132" s="217"/>
      <c r="C132" s="218"/>
      <c r="D132" s="219" t="s">
        <v>143</v>
      </c>
      <c r="E132" s="220" t="s">
        <v>32</v>
      </c>
      <c r="F132" s="221" t="s">
        <v>150</v>
      </c>
      <c r="G132" s="218"/>
      <c r="H132" s="222">
        <v>348.6</v>
      </c>
      <c r="I132" s="223"/>
      <c r="J132" s="218"/>
      <c r="K132" s="218"/>
      <c r="L132" s="224"/>
      <c r="M132" s="225"/>
      <c r="N132" s="226"/>
      <c r="O132" s="226"/>
      <c r="P132" s="226"/>
      <c r="Q132" s="226"/>
      <c r="R132" s="226"/>
      <c r="S132" s="226"/>
      <c r="T132" s="227"/>
      <c r="AT132" s="228" t="s">
        <v>143</v>
      </c>
      <c r="AU132" s="228" t="s">
        <v>84</v>
      </c>
      <c r="AV132" s="13" t="s">
        <v>141</v>
      </c>
      <c r="AW132" s="13" t="s">
        <v>39</v>
      </c>
      <c r="AX132" s="13" t="s">
        <v>23</v>
      </c>
      <c r="AY132" s="228" t="s">
        <v>134</v>
      </c>
    </row>
    <row r="133" spans="2:65" s="1" customFormat="1" ht="40.15" customHeight="1">
      <c r="B133" s="35"/>
      <c r="C133" s="182" t="s">
        <v>183</v>
      </c>
      <c r="D133" s="182" t="s">
        <v>136</v>
      </c>
      <c r="E133" s="183" t="s">
        <v>779</v>
      </c>
      <c r="F133" s="184" t="s">
        <v>780</v>
      </c>
      <c r="G133" s="185" t="s">
        <v>139</v>
      </c>
      <c r="H133" s="186">
        <v>180.5</v>
      </c>
      <c r="I133" s="187"/>
      <c r="J133" s="188">
        <f>ROUND(I133*H133,2)</f>
        <v>0</v>
      </c>
      <c r="K133" s="184" t="s">
        <v>140</v>
      </c>
      <c r="L133" s="55"/>
      <c r="M133" s="189" t="s">
        <v>32</v>
      </c>
      <c r="N133" s="190" t="s">
        <v>47</v>
      </c>
      <c r="O133" s="36"/>
      <c r="P133" s="191">
        <f>O133*H133</f>
        <v>0</v>
      </c>
      <c r="Q133" s="191">
        <v>0</v>
      </c>
      <c r="R133" s="191">
        <f>Q133*H133</f>
        <v>0</v>
      </c>
      <c r="S133" s="191">
        <v>0.18099999999999999</v>
      </c>
      <c r="T133" s="192">
        <f>S133*H133</f>
        <v>32.670499999999997</v>
      </c>
      <c r="AR133" s="18" t="s">
        <v>141</v>
      </c>
      <c r="AT133" s="18" t="s">
        <v>136</v>
      </c>
      <c r="AU133" s="18" t="s">
        <v>84</v>
      </c>
      <c r="AY133" s="18" t="s">
        <v>134</v>
      </c>
      <c r="BE133" s="193">
        <f>IF(N133="základní",J133,0)</f>
        <v>0</v>
      </c>
      <c r="BF133" s="193">
        <f>IF(N133="snížená",J133,0)</f>
        <v>0</v>
      </c>
      <c r="BG133" s="193">
        <f>IF(N133="zákl. přenesená",J133,0)</f>
        <v>0</v>
      </c>
      <c r="BH133" s="193">
        <f>IF(N133="sníž. přenesená",J133,0)</f>
        <v>0</v>
      </c>
      <c r="BI133" s="193">
        <f>IF(N133="nulová",J133,0)</f>
        <v>0</v>
      </c>
      <c r="BJ133" s="18" t="s">
        <v>23</v>
      </c>
      <c r="BK133" s="193">
        <f>ROUND(I133*H133,2)</f>
        <v>0</v>
      </c>
      <c r="BL133" s="18" t="s">
        <v>141</v>
      </c>
      <c r="BM133" s="18" t="s">
        <v>781</v>
      </c>
    </row>
    <row r="134" spans="2:65" s="11" customFormat="1">
      <c r="B134" s="194"/>
      <c r="C134" s="195"/>
      <c r="D134" s="196" t="s">
        <v>143</v>
      </c>
      <c r="E134" s="197" t="s">
        <v>32</v>
      </c>
      <c r="F134" s="198" t="s">
        <v>761</v>
      </c>
      <c r="G134" s="195"/>
      <c r="H134" s="199" t="s">
        <v>32</v>
      </c>
      <c r="I134" s="200"/>
      <c r="J134" s="195"/>
      <c r="K134" s="195"/>
      <c r="L134" s="201"/>
      <c r="M134" s="202"/>
      <c r="N134" s="203"/>
      <c r="O134" s="203"/>
      <c r="P134" s="203"/>
      <c r="Q134" s="203"/>
      <c r="R134" s="203"/>
      <c r="S134" s="203"/>
      <c r="T134" s="204"/>
      <c r="AT134" s="205" t="s">
        <v>143</v>
      </c>
      <c r="AU134" s="205" t="s">
        <v>84</v>
      </c>
      <c r="AV134" s="11" t="s">
        <v>23</v>
      </c>
      <c r="AW134" s="11" t="s">
        <v>39</v>
      </c>
      <c r="AX134" s="11" t="s">
        <v>76</v>
      </c>
      <c r="AY134" s="205" t="s">
        <v>134</v>
      </c>
    </row>
    <row r="135" spans="2:65" s="12" customFormat="1">
      <c r="B135" s="206"/>
      <c r="C135" s="207"/>
      <c r="D135" s="196" t="s">
        <v>143</v>
      </c>
      <c r="E135" s="208" t="s">
        <v>32</v>
      </c>
      <c r="F135" s="209" t="s">
        <v>782</v>
      </c>
      <c r="G135" s="207"/>
      <c r="H135" s="210">
        <v>10.5</v>
      </c>
      <c r="I135" s="211"/>
      <c r="J135" s="207"/>
      <c r="K135" s="207"/>
      <c r="L135" s="212"/>
      <c r="M135" s="213"/>
      <c r="N135" s="214"/>
      <c r="O135" s="214"/>
      <c r="P135" s="214"/>
      <c r="Q135" s="214"/>
      <c r="R135" s="214"/>
      <c r="S135" s="214"/>
      <c r="T135" s="215"/>
      <c r="AT135" s="216" t="s">
        <v>143</v>
      </c>
      <c r="AU135" s="216" t="s">
        <v>84</v>
      </c>
      <c r="AV135" s="12" t="s">
        <v>84</v>
      </c>
      <c r="AW135" s="12" t="s">
        <v>39</v>
      </c>
      <c r="AX135" s="12" t="s">
        <v>76</v>
      </c>
      <c r="AY135" s="216" t="s">
        <v>134</v>
      </c>
    </row>
    <row r="136" spans="2:65" s="11" customFormat="1">
      <c r="B136" s="194"/>
      <c r="C136" s="195"/>
      <c r="D136" s="196" t="s">
        <v>143</v>
      </c>
      <c r="E136" s="197" t="s">
        <v>32</v>
      </c>
      <c r="F136" s="198" t="s">
        <v>783</v>
      </c>
      <c r="G136" s="195"/>
      <c r="H136" s="199" t="s">
        <v>32</v>
      </c>
      <c r="I136" s="200"/>
      <c r="J136" s="195"/>
      <c r="K136" s="195"/>
      <c r="L136" s="201"/>
      <c r="M136" s="202"/>
      <c r="N136" s="203"/>
      <c r="O136" s="203"/>
      <c r="P136" s="203"/>
      <c r="Q136" s="203"/>
      <c r="R136" s="203"/>
      <c r="S136" s="203"/>
      <c r="T136" s="204"/>
      <c r="AT136" s="205" t="s">
        <v>143</v>
      </c>
      <c r="AU136" s="205" t="s">
        <v>84</v>
      </c>
      <c r="AV136" s="11" t="s">
        <v>23</v>
      </c>
      <c r="AW136" s="11" t="s">
        <v>39</v>
      </c>
      <c r="AX136" s="11" t="s">
        <v>76</v>
      </c>
      <c r="AY136" s="205" t="s">
        <v>134</v>
      </c>
    </row>
    <row r="137" spans="2:65" s="12" customFormat="1">
      <c r="B137" s="206"/>
      <c r="C137" s="207"/>
      <c r="D137" s="196" t="s">
        <v>143</v>
      </c>
      <c r="E137" s="208" t="s">
        <v>32</v>
      </c>
      <c r="F137" s="209" t="s">
        <v>784</v>
      </c>
      <c r="G137" s="207"/>
      <c r="H137" s="210">
        <v>76</v>
      </c>
      <c r="I137" s="211"/>
      <c r="J137" s="207"/>
      <c r="K137" s="207"/>
      <c r="L137" s="212"/>
      <c r="M137" s="213"/>
      <c r="N137" s="214"/>
      <c r="O137" s="214"/>
      <c r="P137" s="214"/>
      <c r="Q137" s="214"/>
      <c r="R137" s="214"/>
      <c r="S137" s="214"/>
      <c r="T137" s="215"/>
      <c r="AT137" s="216" t="s">
        <v>143</v>
      </c>
      <c r="AU137" s="216" t="s">
        <v>84</v>
      </c>
      <c r="AV137" s="12" t="s">
        <v>84</v>
      </c>
      <c r="AW137" s="12" t="s">
        <v>39</v>
      </c>
      <c r="AX137" s="12" t="s">
        <v>76</v>
      </c>
      <c r="AY137" s="216" t="s">
        <v>134</v>
      </c>
    </row>
    <row r="138" spans="2:65" s="11" customFormat="1">
      <c r="B138" s="194"/>
      <c r="C138" s="195"/>
      <c r="D138" s="196" t="s">
        <v>143</v>
      </c>
      <c r="E138" s="197" t="s">
        <v>32</v>
      </c>
      <c r="F138" s="198" t="s">
        <v>785</v>
      </c>
      <c r="G138" s="195"/>
      <c r="H138" s="199" t="s">
        <v>32</v>
      </c>
      <c r="I138" s="200"/>
      <c r="J138" s="195"/>
      <c r="K138" s="195"/>
      <c r="L138" s="201"/>
      <c r="M138" s="202"/>
      <c r="N138" s="203"/>
      <c r="O138" s="203"/>
      <c r="P138" s="203"/>
      <c r="Q138" s="203"/>
      <c r="R138" s="203"/>
      <c r="S138" s="203"/>
      <c r="T138" s="204"/>
      <c r="AT138" s="205" t="s">
        <v>143</v>
      </c>
      <c r="AU138" s="205" t="s">
        <v>84</v>
      </c>
      <c r="AV138" s="11" t="s">
        <v>23</v>
      </c>
      <c r="AW138" s="11" t="s">
        <v>39</v>
      </c>
      <c r="AX138" s="11" t="s">
        <v>76</v>
      </c>
      <c r="AY138" s="205" t="s">
        <v>134</v>
      </c>
    </row>
    <row r="139" spans="2:65" s="12" customFormat="1">
      <c r="B139" s="206"/>
      <c r="C139" s="207"/>
      <c r="D139" s="196" t="s">
        <v>143</v>
      </c>
      <c r="E139" s="208" t="s">
        <v>32</v>
      </c>
      <c r="F139" s="209" t="s">
        <v>784</v>
      </c>
      <c r="G139" s="207"/>
      <c r="H139" s="210">
        <v>76</v>
      </c>
      <c r="I139" s="211"/>
      <c r="J139" s="207"/>
      <c r="K139" s="207"/>
      <c r="L139" s="212"/>
      <c r="M139" s="213"/>
      <c r="N139" s="214"/>
      <c r="O139" s="214"/>
      <c r="P139" s="214"/>
      <c r="Q139" s="214"/>
      <c r="R139" s="214"/>
      <c r="S139" s="214"/>
      <c r="T139" s="215"/>
      <c r="AT139" s="216" t="s">
        <v>143</v>
      </c>
      <c r="AU139" s="216" t="s">
        <v>84</v>
      </c>
      <c r="AV139" s="12" t="s">
        <v>84</v>
      </c>
      <c r="AW139" s="12" t="s">
        <v>39</v>
      </c>
      <c r="AX139" s="12" t="s">
        <v>76</v>
      </c>
      <c r="AY139" s="216" t="s">
        <v>134</v>
      </c>
    </row>
    <row r="140" spans="2:65" s="11" customFormat="1">
      <c r="B140" s="194"/>
      <c r="C140" s="195"/>
      <c r="D140" s="196" t="s">
        <v>143</v>
      </c>
      <c r="E140" s="197" t="s">
        <v>32</v>
      </c>
      <c r="F140" s="198" t="s">
        <v>751</v>
      </c>
      <c r="G140" s="195"/>
      <c r="H140" s="199" t="s">
        <v>32</v>
      </c>
      <c r="I140" s="200"/>
      <c r="J140" s="195"/>
      <c r="K140" s="195"/>
      <c r="L140" s="201"/>
      <c r="M140" s="202"/>
      <c r="N140" s="203"/>
      <c r="O140" s="203"/>
      <c r="P140" s="203"/>
      <c r="Q140" s="203"/>
      <c r="R140" s="203"/>
      <c r="S140" s="203"/>
      <c r="T140" s="204"/>
      <c r="AT140" s="205" t="s">
        <v>143</v>
      </c>
      <c r="AU140" s="205" t="s">
        <v>84</v>
      </c>
      <c r="AV140" s="11" t="s">
        <v>23</v>
      </c>
      <c r="AW140" s="11" t="s">
        <v>39</v>
      </c>
      <c r="AX140" s="11" t="s">
        <v>76</v>
      </c>
      <c r="AY140" s="205" t="s">
        <v>134</v>
      </c>
    </row>
    <row r="141" spans="2:65" s="12" customFormat="1">
      <c r="B141" s="206"/>
      <c r="C141" s="207"/>
      <c r="D141" s="196" t="s">
        <v>143</v>
      </c>
      <c r="E141" s="208" t="s">
        <v>32</v>
      </c>
      <c r="F141" s="209" t="s">
        <v>786</v>
      </c>
      <c r="G141" s="207"/>
      <c r="H141" s="210">
        <v>18</v>
      </c>
      <c r="I141" s="211"/>
      <c r="J141" s="207"/>
      <c r="K141" s="207"/>
      <c r="L141" s="212"/>
      <c r="M141" s="213"/>
      <c r="N141" s="214"/>
      <c r="O141" s="214"/>
      <c r="P141" s="214"/>
      <c r="Q141" s="214"/>
      <c r="R141" s="214"/>
      <c r="S141" s="214"/>
      <c r="T141" s="215"/>
      <c r="AT141" s="216" t="s">
        <v>143</v>
      </c>
      <c r="AU141" s="216" t="s">
        <v>84</v>
      </c>
      <c r="AV141" s="12" t="s">
        <v>84</v>
      </c>
      <c r="AW141" s="12" t="s">
        <v>39</v>
      </c>
      <c r="AX141" s="12" t="s">
        <v>76</v>
      </c>
      <c r="AY141" s="216" t="s">
        <v>134</v>
      </c>
    </row>
    <row r="142" spans="2:65" s="13" customFormat="1">
      <c r="B142" s="217"/>
      <c r="C142" s="218"/>
      <c r="D142" s="219" t="s">
        <v>143</v>
      </c>
      <c r="E142" s="220" t="s">
        <v>32</v>
      </c>
      <c r="F142" s="221" t="s">
        <v>150</v>
      </c>
      <c r="G142" s="218"/>
      <c r="H142" s="222">
        <v>180.5</v>
      </c>
      <c r="I142" s="223"/>
      <c r="J142" s="218"/>
      <c r="K142" s="218"/>
      <c r="L142" s="224"/>
      <c r="M142" s="225"/>
      <c r="N142" s="226"/>
      <c r="O142" s="226"/>
      <c r="P142" s="226"/>
      <c r="Q142" s="226"/>
      <c r="R142" s="226"/>
      <c r="S142" s="226"/>
      <c r="T142" s="227"/>
      <c r="AT142" s="228" t="s">
        <v>143</v>
      </c>
      <c r="AU142" s="228" t="s">
        <v>84</v>
      </c>
      <c r="AV142" s="13" t="s">
        <v>141</v>
      </c>
      <c r="AW142" s="13" t="s">
        <v>39</v>
      </c>
      <c r="AX142" s="13" t="s">
        <v>23</v>
      </c>
      <c r="AY142" s="228" t="s">
        <v>134</v>
      </c>
    </row>
    <row r="143" spans="2:65" s="1" customFormat="1" ht="51.6" customHeight="1">
      <c r="B143" s="35"/>
      <c r="C143" s="182" t="s">
        <v>189</v>
      </c>
      <c r="D143" s="182" t="s">
        <v>136</v>
      </c>
      <c r="E143" s="183" t="s">
        <v>787</v>
      </c>
      <c r="F143" s="184" t="s">
        <v>788</v>
      </c>
      <c r="G143" s="185" t="s">
        <v>139</v>
      </c>
      <c r="H143" s="186">
        <v>134.5</v>
      </c>
      <c r="I143" s="187"/>
      <c r="J143" s="188">
        <f>ROUND(I143*H143,2)</f>
        <v>0</v>
      </c>
      <c r="K143" s="184" t="s">
        <v>140</v>
      </c>
      <c r="L143" s="55"/>
      <c r="M143" s="189" t="s">
        <v>32</v>
      </c>
      <c r="N143" s="190" t="s">
        <v>47</v>
      </c>
      <c r="O143" s="36"/>
      <c r="P143" s="191">
        <f>O143*H143</f>
        <v>0</v>
      </c>
      <c r="Q143" s="191">
        <v>0</v>
      </c>
      <c r="R143" s="191">
        <f>Q143*H143</f>
        <v>0</v>
      </c>
      <c r="S143" s="191">
        <v>0.56000000000000005</v>
      </c>
      <c r="T143" s="192">
        <f>S143*H143</f>
        <v>75.320000000000007</v>
      </c>
      <c r="AR143" s="18" t="s">
        <v>141</v>
      </c>
      <c r="AT143" s="18" t="s">
        <v>136</v>
      </c>
      <c r="AU143" s="18" t="s">
        <v>84</v>
      </c>
      <c r="AY143" s="18" t="s">
        <v>134</v>
      </c>
      <c r="BE143" s="193">
        <f>IF(N143="základní",J143,0)</f>
        <v>0</v>
      </c>
      <c r="BF143" s="193">
        <f>IF(N143="snížená",J143,0)</f>
        <v>0</v>
      </c>
      <c r="BG143" s="193">
        <f>IF(N143="zákl. přenesená",J143,0)</f>
        <v>0</v>
      </c>
      <c r="BH143" s="193">
        <f>IF(N143="sníž. přenesená",J143,0)</f>
        <v>0</v>
      </c>
      <c r="BI143" s="193">
        <f>IF(N143="nulová",J143,0)</f>
        <v>0</v>
      </c>
      <c r="BJ143" s="18" t="s">
        <v>23</v>
      </c>
      <c r="BK143" s="193">
        <f>ROUND(I143*H143,2)</f>
        <v>0</v>
      </c>
      <c r="BL143" s="18" t="s">
        <v>141</v>
      </c>
      <c r="BM143" s="18" t="s">
        <v>789</v>
      </c>
    </row>
    <row r="144" spans="2:65" s="11" customFormat="1">
      <c r="B144" s="194"/>
      <c r="C144" s="195"/>
      <c r="D144" s="196" t="s">
        <v>143</v>
      </c>
      <c r="E144" s="197" t="s">
        <v>32</v>
      </c>
      <c r="F144" s="198" t="s">
        <v>761</v>
      </c>
      <c r="G144" s="195"/>
      <c r="H144" s="199" t="s">
        <v>32</v>
      </c>
      <c r="I144" s="200"/>
      <c r="J144" s="195"/>
      <c r="K144" s="195"/>
      <c r="L144" s="201"/>
      <c r="M144" s="202"/>
      <c r="N144" s="203"/>
      <c r="O144" s="203"/>
      <c r="P144" s="203"/>
      <c r="Q144" s="203"/>
      <c r="R144" s="203"/>
      <c r="S144" s="203"/>
      <c r="T144" s="204"/>
      <c r="AT144" s="205" t="s">
        <v>143</v>
      </c>
      <c r="AU144" s="205" t="s">
        <v>84</v>
      </c>
      <c r="AV144" s="11" t="s">
        <v>23</v>
      </c>
      <c r="AW144" s="11" t="s">
        <v>39</v>
      </c>
      <c r="AX144" s="11" t="s">
        <v>76</v>
      </c>
      <c r="AY144" s="205" t="s">
        <v>134</v>
      </c>
    </row>
    <row r="145" spans="2:65" s="12" customFormat="1">
      <c r="B145" s="206"/>
      <c r="C145" s="207"/>
      <c r="D145" s="196" t="s">
        <v>143</v>
      </c>
      <c r="E145" s="208" t="s">
        <v>32</v>
      </c>
      <c r="F145" s="209" t="s">
        <v>790</v>
      </c>
      <c r="G145" s="207"/>
      <c r="H145" s="210">
        <v>7.7</v>
      </c>
      <c r="I145" s="211"/>
      <c r="J145" s="207"/>
      <c r="K145" s="207"/>
      <c r="L145" s="212"/>
      <c r="M145" s="213"/>
      <c r="N145" s="214"/>
      <c r="O145" s="214"/>
      <c r="P145" s="214"/>
      <c r="Q145" s="214"/>
      <c r="R145" s="214"/>
      <c r="S145" s="214"/>
      <c r="T145" s="215"/>
      <c r="AT145" s="216" t="s">
        <v>143</v>
      </c>
      <c r="AU145" s="216" t="s">
        <v>84</v>
      </c>
      <c r="AV145" s="12" t="s">
        <v>84</v>
      </c>
      <c r="AW145" s="12" t="s">
        <v>39</v>
      </c>
      <c r="AX145" s="12" t="s">
        <v>76</v>
      </c>
      <c r="AY145" s="216" t="s">
        <v>134</v>
      </c>
    </row>
    <row r="146" spans="2:65" s="11" customFormat="1">
      <c r="B146" s="194"/>
      <c r="C146" s="195"/>
      <c r="D146" s="196" t="s">
        <v>143</v>
      </c>
      <c r="E146" s="197" t="s">
        <v>32</v>
      </c>
      <c r="F146" s="198" t="s">
        <v>783</v>
      </c>
      <c r="G146" s="195"/>
      <c r="H146" s="199" t="s">
        <v>32</v>
      </c>
      <c r="I146" s="200"/>
      <c r="J146" s="195"/>
      <c r="K146" s="195"/>
      <c r="L146" s="201"/>
      <c r="M146" s="202"/>
      <c r="N146" s="203"/>
      <c r="O146" s="203"/>
      <c r="P146" s="203"/>
      <c r="Q146" s="203"/>
      <c r="R146" s="203"/>
      <c r="S146" s="203"/>
      <c r="T146" s="204"/>
      <c r="AT146" s="205" t="s">
        <v>143</v>
      </c>
      <c r="AU146" s="205" t="s">
        <v>84</v>
      </c>
      <c r="AV146" s="11" t="s">
        <v>23</v>
      </c>
      <c r="AW146" s="11" t="s">
        <v>39</v>
      </c>
      <c r="AX146" s="11" t="s">
        <v>76</v>
      </c>
      <c r="AY146" s="205" t="s">
        <v>134</v>
      </c>
    </row>
    <row r="147" spans="2:65" s="12" customFormat="1">
      <c r="B147" s="206"/>
      <c r="C147" s="207"/>
      <c r="D147" s="196" t="s">
        <v>143</v>
      </c>
      <c r="E147" s="208" t="s">
        <v>32</v>
      </c>
      <c r="F147" s="209" t="s">
        <v>791</v>
      </c>
      <c r="G147" s="207"/>
      <c r="H147" s="210">
        <v>56.8</v>
      </c>
      <c r="I147" s="211"/>
      <c r="J147" s="207"/>
      <c r="K147" s="207"/>
      <c r="L147" s="212"/>
      <c r="M147" s="213"/>
      <c r="N147" s="214"/>
      <c r="O147" s="214"/>
      <c r="P147" s="214"/>
      <c r="Q147" s="214"/>
      <c r="R147" s="214"/>
      <c r="S147" s="214"/>
      <c r="T147" s="215"/>
      <c r="AT147" s="216" t="s">
        <v>143</v>
      </c>
      <c r="AU147" s="216" t="s">
        <v>84</v>
      </c>
      <c r="AV147" s="12" t="s">
        <v>84</v>
      </c>
      <c r="AW147" s="12" t="s">
        <v>39</v>
      </c>
      <c r="AX147" s="12" t="s">
        <v>76</v>
      </c>
      <c r="AY147" s="216" t="s">
        <v>134</v>
      </c>
    </row>
    <row r="148" spans="2:65" s="11" customFormat="1">
      <c r="B148" s="194"/>
      <c r="C148" s="195"/>
      <c r="D148" s="196" t="s">
        <v>143</v>
      </c>
      <c r="E148" s="197" t="s">
        <v>32</v>
      </c>
      <c r="F148" s="198" t="s">
        <v>792</v>
      </c>
      <c r="G148" s="195"/>
      <c r="H148" s="199" t="s">
        <v>32</v>
      </c>
      <c r="I148" s="200"/>
      <c r="J148" s="195"/>
      <c r="K148" s="195"/>
      <c r="L148" s="201"/>
      <c r="M148" s="202"/>
      <c r="N148" s="203"/>
      <c r="O148" s="203"/>
      <c r="P148" s="203"/>
      <c r="Q148" s="203"/>
      <c r="R148" s="203"/>
      <c r="S148" s="203"/>
      <c r="T148" s="204"/>
      <c r="AT148" s="205" t="s">
        <v>143</v>
      </c>
      <c r="AU148" s="205" t="s">
        <v>84</v>
      </c>
      <c r="AV148" s="11" t="s">
        <v>23</v>
      </c>
      <c r="AW148" s="11" t="s">
        <v>39</v>
      </c>
      <c r="AX148" s="11" t="s">
        <v>76</v>
      </c>
      <c r="AY148" s="205" t="s">
        <v>134</v>
      </c>
    </row>
    <row r="149" spans="2:65" s="12" customFormat="1">
      <c r="B149" s="206"/>
      <c r="C149" s="207"/>
      <c r="D149" s="196" t="s">
        <v>143</v>
      </c>
      <c r="E149" s="208" t="s">
        <v>32</v>
      </c>
      <c r="F149" s="209" t="s">
        <v>791</v>
      </c>
      <c r="G149" s="207"/>
      <c r="H149" s="210">
        <v>56.8</v>
      </c>
      <c r="I149" s="211"/>
      <c r="J149" s="207"/>
      <c r="K149" s="207"/>
      <c r="L149" s="212"/>
      <c r="M149" s="213"/>
      <c r="N149" s="214"/>
      <c r="O149" s="214"/>
      <c r="P149" s="214"/>
      <c r="Q149" s="214"/>
      <c r="R149" s="214"/>
      <c r="S149" s="214"/>
      <c r="T149" s="215"/>
      <c r="AT149" s="216" t="s">
        <v>143</v>
      </c>
      <c r="AU149" s="216" t="s">
        <v>84</v>
      </c>
      <c r="AV149" s="12" t="s">
        <v>84</v>
      </c>
      <c r="AW149" s="12" t="s">
        <v>39</v>
      </c>
      <c r="AX149" s="12" t="s">
        <v>76</v>
      </c>
      <c r="AY149" s="216" t="s">
        <v>134</v>
      </c>
    </row>
    <row r="150" spans="2:65" s="11" customFormat="1">
      <c r="B150" s="194"/>
      <c r="C150" s="195"/>
      <c r="D150" s="196" t="s">
        <v>143</v>
      </c>
      <c r="E150" s="197" t="s">
        <v>32</v>
      </c>
      <c r="F150" s="198" t="s">
        <v>751</v>
      </c>
      <c r="G150" s="195"/>
      <c r="H150" s="199" t="s">
        <v>32</v>
      </c>
      <c r="I150" s="200"/>
      <c r="J150" s="195"/>
      <c r="K150" s="195"/>
      <c r="L150" s="201"/>
      <c r="M150" s="202"/>
      <c r="N150" s="203"/>
      <c r="O150" s="203"/>
      <c r="P150" s="203"/>
      <c r="Q150" s="203"/>
      <c r="R150" s="203"/>
      <c r="S150" s="203"/>
      <c r="T150" s="204"/>
      <c r="AT150" s="205" t="s">
        <v>143</v>
      </c>
      <c r="AU150" s="205" t="s">
        <v>84</v>
      </c>
      <c r="AV150" s="11" t="s">
        <v>23</v>
      </c>
      <c r="AW150" s="11" t="s">
        <v>39</v>
      </c>
      <c r="AX150" s="11" t="s">
        <v>76</v>
      </c>
      <c r="AY150" s="205" t="s">
        <v>134</v>
      </c>
    </row>
    <row r="151" spans="2:65" s="12" customFormat="1">
      <c r="B151" s="206"/>
      <c r="C151" s="207"/>
      <c r="D151" s="196" t="s">
        <v>143</v>
      </c>
      <c r="E151" s="208" t="s">
        <v>32</v>
      </c>
      <c r="F151" s="209" t="s">
        <v>793</v>
      </c>
      <c r="G151" s="207"/>
      <c r="H151" s="210">
        <v>13.2</v>
      </c>
      <c r="I151" s="211"/>
      <c r="J151" s="207"/>
      <c r="K151" s="207"/>
      <c r="L151" s="212"/>
      <c r="M151" s="213"/>
      <c r="N151" s="214"/>
      <c r="O151" s="214"/>
      <c r="P151" s="214"/>
      <c r="Q151" s="214"/>
      <c r="R151" s="214"/>
      <c r="S151" s="214"/>
      <c r="T151" s="215"/>
      <c r="AT151" s="216" t="s">
        <v>143</v>
      </c>
      <c r="AU151" s="216" t="s">
        <v>84</v>
      </c>
      <c r="AV151" s="12" t="s">
        <v>84</v>
      </c>
      <c r="AW151" s="12" t="s">
        <v>39</v>
      </c>
      <c r="AX151" s="12" t="s">
        <v>76</v>
      </c>
      <c r="AY151" s="216" t="s">
        <v>134</v>
      </c>
    </row>
    <row r="152" spans="2:65" s="13" customFormat="1">
      <c r="B152" s="217"/>
      <c r="C152" s="218"/>
      <c r="D152" s="219" t="s">
        <v>143</v>
      </c>
      <c r="E152" s="220" t="s">
        <v>32</v>
      </c>
      <c r="F152" s="221" t="s">
        <v>150</v>
      </c>
      <c r="G152" s="218"/>
      <c r="H152" s="222">
        <v>134.5</v>
      </c>
      <c r="I152" s="223"/>
      <c r="J152" s="218"/>
      <c r="K152" s="218"/>
      <c r="L152" s="224"/>
      <c r="M152" s="225"/>
      <c r="N152" s="226"/>
      <c r="O152" s="226"/>
      <c r="P152" s="226"/>
      <c r="Q152" s="226"/>
      <c r="R152" s="226"/>
      <c r="S152" s="226"/>
      <c r="T152" s="227"/>
      <c r="AT152" s="228" t="s">
        <v>143</v>
      </c>
      <c r="AU152" s="228" t="s">
        <v>84</v>
      </c>
      <c r="AV152" s="13" t="s">
        <v>141</v>
      </c>
      <c r="AW152" s="13" t="s">
        <v>39</v>
      </c>
      <c r="AX152" s="13" t="s">
        <v>23</v>
      </c>
      <c r="AY152" s="228" t="s">
        <v>134</v>
      </c>
    </row>
    <row r="153" spans="2:65" s="1" customFormat="1" ht="40.15" customHeight="1">
      <c r="B153" s="35"/>
      <c r="C153" s="182" t="s">
        <v>195</v>
      </c>
      <c r="D153" s="182" t="s">
        <v>136</v>
      </c>
      <c r="E153" s="183" t="s">
        <v>178</v>
      </c>
      <c r="F153" s="184" t="s">
        <v>179</v>
      </c>
      <c r="G153" s="185" t="s">
        <v>139</v>
      </c>
      <c r="H153" s="186">
        <v>652.5</v>
      </c>
      <c r="I153" s="187"/>
      <c r="J153" s="188">
        <f>ROUND(I153*H153,2)</f>
        <v>0</v>
      </c>
      <c r="K153" s="184" t="s">
        <v>140</v>
      </c>
      <c r="L153" s="55"/>
      <c r="M153" s="189" t="s">
        <v>32</v>
      </c>
      <c r="N153" s="190" t="s">
        <v>47</v>
      </c>
      <c r="O153" s="36"/>
      <c r="P153" s="191">
        <f>O153*H153</f>
        <v>0</v>
      </c>
      <c r="Q153" s="191">
        <v>5.0000000000000002E-5</v>
      </c>
      <c r="R153" s="191">
        <f>Q153*H153</f>
        <v>3.2625000000000001E-2</v>
      </c>
      <c r="S153" s="191">
        <v>0.128</v>
      </c>
      <c r="T153" s="192">
        <f>S153*H153</f>
        <v>83.52</v>
      </c>
      <c r="AR153" s="18" t="s">
        <v>141</v>
      </c>
      <c r="AT153" s="18" t="s">
        <v>136</v>
      </c>
      <c r="AU153" s="18" t="s">
        <v>84</v>
      </c>
      <c r="AY153" s="18" t="s">
        <v>134</v>
      </c>
      <c r="BE153" s="193">
        <f>IF(N153="základní",J153,0)</f>
        <v>0</v>
      </c>
      <c r="BF153" s="193">
        <f>IF(N153="snížená",J153,0)</f>
        <v>0</v>
      </c>
      <c r="BG153" s="193">
        <f>IF(N153="zákl. přenesená",J153,0)</f>
        <v>0</v>
      </c>
      <c r="BH153" s="193">
        <f>IF(N153="sníž. přenesená",J153,0)</f>
        <v>0</v>
      </c>
      <c r="BI153" s="193">
        <f>IF(N153="nulová",J153,0)</f>
        <v>0</v>
      </c>
      <c r="BJ153" s="18" t="s">
        <v>23</v>
      </c>
      <c r="BK153" s="193">
        <f>ROUND(I153*H153,2)</f>
        <v>0</v>
      </c>
      <c r="BL153" s="18" t="s">
        <v>141</v>
      </c>
      <c r="BM153" s="18" t="s">
        <v>794</v>
      </c>
    </row>
    <row r="154" spans="2:65" s="11" customFormat="1">
      <c r="B154" s="194"/>
      <c r="C154" s="195"/>
      <c r="D154" s="196" t="s">
        <v>143</v>
      </c>
      <c r="E154" s="197" t="s">
        <v>32</v>
      </c>
      <c r="F154" s="198" t="s">
        <v>795</v>
      </c>
      <c r="G154" s="195"/>
      <c r="H154" s="199" t="s">
        <v>32</v>
      </c>
      <c r="I154" s="200"/>
      <c r="J154" s="195"/>
      <c r="K154" s="195"/>
      <c r="L154" s="201"/>
      <c r="M154" s="202"/>
      <c r="N154" s="203"/>
      <c r="O154" s="203"/>
      <c r="P154" s="203"/>
      <c r="Q154" s="203"/>
      <c r="R154" s="203"/>
      <c r="S154" s="203"/>
      <c r="T154" s="204"/>
      <c r="AT154" s="205" t="s">
        <v>143</v>
      </c>
      <c r="AU154" s="205" t="s">
        <v>84</v>
      </c>
      <c r="AV154" s="11" t="s">
        <v>23</v>
      </c>
      <c r="AW154" s="11" t="s">
        <v>39</v>
      </c>
      <c r="AX154" s="11" t="s">
        <v>76</v>
      </c>
      <c r="AY154" s="205" t="s">
        <v>134</v>
      </c>
    </row>
    <row r="155" spans="2:65" s="12" customFormat="1">
      <c r="B155" s="206"/>
      <c r="C155" s="207"/>
      <c r="D155" s="196" t="s">
        <v>143</v>
      </c>
      <c r="E155" s="208" t="s">
        <v>32</v>
      </c>
      <c r="F155" s="209" t="s">
        <v>782</v>
      </c>
      <c r="G155" s="207"/>
      <c r="H155" s="210">
        <v>10.5</v>
      </c>
      <c r="I155" s="211"/>
      <c r="J155" s="207"/>
      <c r="K155" s="207"/>
      <c r="L155" s="212"/>
      <c r="M155" s="213"/>
      <c r="N155" s="214"/>
      <c r="O155" s="214"/>
      <c r="P155" s="214"/>
      <c r="Q155" s="214"/>
      <c r="R155" s="214"/>
      <c r="S155" s="214"/>
      <c r="T155" s="215"/>
      <c r="AT155" s="216" t="s">
        <v>143</v>
      </c>
      <c r="AU155" s="216" t="s">
        <v>84</v>
      </c>
      <c r="AV155" s="12" t="s">
        <v>84</v>
      </c>
      <c r="AW155" s="12" t="s">
        <v>39</v>
      </c>
      <c r="AX155" s="12" t="s">
        <v>76</v>
      </c>
      <c r="AY155" s="216" t="s">
        <v>134</v>
      </c>
    </row>
    <row r="156" spans="2:65" s="11" customFormat="1">
      <c r="B156" s="194"/>
      <c r="C156" s="195"/>
      <c r="D156" s="196" t="s">
        <v>143</v>
      </c>
      <c r="E156" s="197" t="s">
        <v>32</v>
      </c>
      <c r="F156" s="198" t="s">
        <v>783</v>
      </c>
      <c r="G156" s="195"/>
      <c r="H156" s="199" t="s">
        <v>32</v>
      </c>
      <c r="I156" s="200"/>
      <c r="J156" s="195"/>
      <c r="K156" s="195"/>
      <c r="L156" s="201"/>
      <c r="M156" s="202"/>
      <c r="N156" s="203"/>
      <c r="O156" s="203"/>
      <c r="P156" s="203"/>
      <c r="Q156" s="203"/>
      <c r="R156" s="203"/>
      <c r="S156" s="203"/>
      <c r="T156" s="204"/>
      <c r="AT156" s="205" t="s">
        <v>143</v>
      </c>
      <c r="AU156" s="205" t="s">
        <v>84</v>
      </c>
      <c r="AV156" s="11" t="s">
        <v>23</v>
      </c>
      <c r="AW156" s="11" t="s">
        <v>39</v>
      </c>
      <c r="AX156" s="11" t="s">
        <v>76</v>
      </c>
      <c r="AY156" s="205" t="s">
        <v>134</v>
      </c>
    </row>
    <row r="157" spans="2:65" s="12" customFormat="1">
      <c r="B157" s="206"/>
      <c r="C157" s="207"/>
      <c r="D157" s="196" t="s">
        <v>143</v>
      </c>
      <c r="E157" s="208" t="s">
        <v>32</v>
      </c>
      <c r="F157" s="209" t="s">
        <v>796</v>
      </c>
      <c r="G157" s="207"/>
      <c r="H157" s="210">
        <v>312</v>
      </c>
      <c r="I157" s="211"/>
      <c r="J157" s="207"/>
      <c r="K157" s="207"/>
      <c r="L157" s="212"/>
      <c r="M157" s="213"/>
      <c r="N157" s="214"/>
      <c r="O157" s="214"/>
      <c r="P157" s="214"/>
      <c r="Q157" s="214"/>
      <c r="R157" s="214"/>
      <c r="S157" s="214"/>
      <c r="T157" s="215"/>
      <c r="AT157" s="216" t="s">
        <v>143</v>
      </c>
      <c r="AU157" s="216" t="s">
        <v>84</v>
      </c>
      <c r="AV157" s="12" t="s">
        <v>84</v>
      </c>
      <c r="AW157" s="12" t="s">
        <v>39</v>
      </c>
      <c r="AX157" s="12" t="s">
        <v>76</v>
      </c>
      <c r="AY157" s="216" t="s">
        <v>134</v>
      </c>
    </row>
    <row r="158" spans="2:65" s="11" customFormat="1">
      <c r="B158" s="194"/>
      <c r="C158" s="195"/>
      <c r="D158" s="196" t="s">
        <v>143</v>
      </c>
      <c r="E158" s="197" t="s">
        <v>32</v>
      </c>
      <c r="F158" s="198" t="s">
        <v>797</v>
      </c>
      <c r="G158" s="195"/>
      <c r="H158" s="199" t="s">
        <v>32</v>
      </c>
      <c r="I158" s="200"/>
      <c r="J158" s="195"/>
      <c r="K158" s="195"/>
      <c r="L158" s="201"/>
      <c r="M158" s="202"/>
      <c r="N158" s="203"/>
      <c r="O158" s="203"/>
      <c r="P158" s="203"/>
      <c r="Q158" s="203"/>
      <c r="R158" s="203"/>
      <c r="S158" s="203"/>
      <c r="T158" s="204"/>
      <c r="AT158" s="205" t="s">
        <v>143</v>
      </c>
      <c r="AU158" s="205" t="s">
        <v>84</v>
      </c>
      <c r="AV158" s="11" t="s">
        <v>23</v>
      </c>
      <c r="AW158" s="11" t="s">
        <v>39</v>
      </c>
      <c r="AX158" s="11" t="s">
        <v>76</v>
      </c>
      <c r="AY158" s="205" t="s">
        <v>134</v>
      </c>
    </row>
    <row r="159" spans="2:65" s="12" customFormat="1">
      <c r="B159" s="206"/>
      <c r="C159" s="207"/>
      <c r="D159" s="196" t="s">
        <v>143</v>
      </c>
      <c r="E159" s="208" t="s">
        <v>32</v>
      </c>
      <c r="F159" s="209" t="s">
        <v>796</v>
      </c>
      <c r="G159" s="207"/>
      <c r="H159" s="210">
        <v>312</v>
      </c>
      <c r="I159" s="211"/>
      <c r="J159" s="207"/>
      <c r="K159" s="207"/>
      <c r="L159" s="212"/>
      <c r="M159" s="213"/>
      <c r="N159" s="214"/>
      <c r="O159" s="214"/>
      <c r="P159" s="214"/>
      <c r="Q159" s="214"/>
      <c r="R159" s="214"/>
      <c r="S159" s="214"/>
      <c r="T159" s="215"/>
      <c r="AT159" s="216" t="s">
        <v>143</v>
      </c>
      <c r="AU159" s="216" t="s">
        <v>84</v>
      </c>
      <c r="AV159" s="12" t="s">
        <v>84</v>
      </c>
      <c r="AW159" s="12" t="s">
        <v>39</v>
      </c>
      <c r="AX159" s="12" t="s">
        <v>76</v>
      </c>
      <c r="AY159" s="216" t="s">
        <v>134</v>
      </c>
    </row>
    <row r="160" spans="2:65" s="11" customFormat="1">
      <c r="B160" s="194"/>
      <c r="C160" s="195"/>
      <c r="D160" s="196" t="s">
        <v>143</v>
      </c>
      <c r="E160" s="197" t="s">
        <v>32</v>
      </c>
      <c r="F160" s="198" t="s">
        <v>751</v>
      </c>
      <c r="G160" s="195"/>
      <c r="H160" s="199" t="s">
        <v>32</v>
      </c>
      <c r="I160" s="200"/>
      <c r="J160" s="195"/>
      <c r="K160" s="195"/>
      <c r="L160" s="201"/>
      <c r="M160" s="202"/>
      <c r="N160" s="203"/>
      <c r="O160" s="203"/>
      <c r="P160" s="203"/>
      <c r="Q160" s="203"/>
      <c r="R160" s="203"/>
      <c r="S160" s="203"/>
      <c r="T160" s="204"/>
      <c r="AT160" s="205" t="s">
        <v>143</v>
      </c>
      <c r="AU160" s="205" t="s">
        <v>84</v>
      </c>
      <c r="AV160" s="11" t="s">
        <v>23</v>
      </c>
      <c r="AW160" s="11" t="s">
        <v>39</v>
      </c>
      <c r="AX160" s="11" t="s">
        <v>76</v>
      </c>
      <c r="AY160" s="205" t="s">
        <v>134</v>
      </c>
    </row>
    <row r="161" spans="2:65" s="12" customFormat="1">
      <c r="B161" s="206"/>
      <c r="C161" s="207"/>
      <c r="D161" s="196" t="s">
        <v>143</v>
      </c>
      <c r="E161" s="208" t="s">
        <v>32</v>
      </c>
      <c r="F161" s="209" t="s">
        <v>786</v>
      </c>
      <c r="G161" s="207"/>
      <c r="H161" s="210">
        <v>18</v>
      </c>
      <c r="I161" s="211"/>
      <c r="J161" s="207"/>
      <c r="K161" s="207"/>
      <c r="L161" s="212"/>
      <c r="M161" s="213"/>
      <c r="N161" s="214"/>
      <c r="O161" s="214"/>
      <c r="P161" s="214"/>
      <c r="Q161" s="214"/>
      <c r="R161" s="214"/>
      <c r="S161" s="214"/>
      <c r="T161" s="215"/>
      <c r="AT161" s="216" t="s">
        <v>143</v>
      </c>
      <c r="AU161" s="216" t="s">
        <v>84</v>
      </c>
      <c r="AV161" s="12" t="s">
        <v>84</v>
      </c>
      <c r="AW161" s="12" t="s">
        <v>39</v>
      </c>
      <c r="AX161" s="12" t="s">
        <v>76</v>
      </c>
      <c r="AY161" s="216" t="s">
        <v>134</v>
      </c>
    </row>
    <row r="162" spans="2:65" s="13" customFormat="1">
      <c r="B162" s="217"/>
      <c r="C162" s="218"/>
      <c r="D162" s="219" t="s">
        <v>143</v>
      </c>
      <c r="E162" s="220" t="s">
        <v>32</v>
      </c>
      <c r="F162" s="221" t="s">
        <v>150</v>
      </c>
      <c r="G162" s="218"/>
      <c r="H162" s="222">
        <v>652.5</v>
      </c>
      <c r="I162" s="223"/>
      <c r="J162" s="218"/>
      <c r="K162" s="218"/>
      <c r="L162" s="224"/>
      <c r="M162" s="225"/>
      <c r="N162" s="226"/>
      <c r="O162" s="226"/>
      <c r="P162" s="226"/>
      <c r="Q162" s="226"/>
      <c r="R162" s="226"/>
      <c r="S162" s="226"/>
      <c r="T162" s="227"/>
      <c r="AT162" s="228" t="s">
        <v>143</v>
      </c>
      <c r="AU162" s="228" t="s">
        <v>84</v>
      </c>
      <c r="AV162" s="13" t="s">
        <v>141</v>
      </c>
      <c r="AW162" s="13" t="s">
        <v>39</v>
      </c>
      <c r="AX162" s="13" t="s">
        <v>23</v>
      </c>
      <c r="AY162" s="228" t="s">
        <v>134</v>
      </c>
    </row>
    <row r="163" spans="2:65" s="1" customFormat="1" ht="28.9" customHeight="1">
      <c r="B163" s="35"/>
      <c r="C163" s="182" t="s">
        <v>202</v>
      </c>
      <c r="D163" s="182" t="s">
        <v>136</v>
      </c>
      <c r="E163" s="183" t="s">
        <v>184</v>
      </c>
      <c r="F163" s="184" t="s">
        <v>185</v>
      </c>
      <c r="G163" s="185" t="s">
        <v>186</v>
      </c>
      <c r="H163" s="186">
        <v>1200</v>
      </c>
      <c r="I163" s="187"/>
      <c r="J163" s="188">
        <f>ROUND(I163*H163,2)</f>
        <v>0</v>
      </c>
      <c r="K163" s="184" t="s">
        <v>140</v>
      </c>
      <c r="L163" s="55"/>
      <c r="M163" s="189" t="s">
        <v>32</v>
      </c>
      <c r="N163" s="190" t="s">
        <v>47</v>
      </c>
      <c r="O163" s="36"/>
      <c r="P163" s="191">
        <f>O163*H163</f>
        <v>0</v>
      </c>
      <c r="Q163" s="191">
        <v>0</v>
      </c>
      <c r="R163" s="191">
        <f>Q163*H163</f>
        <v>0</v>
      </c>
      <c r="S163" s="191">
        <v>0</v>
      </c>
      <c r="T163" s="192">
        <f>S163*H163</f>
        <v>0</v>
      </c>
      <c r="AR163" s="18" t="s">
        <v>141</v>
      </c>
      <c r="AT163" s="18" t="s">
        <v>136</v>
      </c>
      <c r="AU163" s="18" t="s">
        <v>84</v>
      </c>
      <c r="AY163" s="18" t="s">
        <v>134</v>
      </c>
      <c r="BE163" s="193">
        <f>IF(N163="základní",J163,0)</f>
        <v>0</v>
      </c>
      <c r="BF163" s="193">
        <f>IF(N163="snížená",J163,0)</f>
        <v>0</v>
      </c>
      <c r="BG163" s="193">
        <f>IF(N163="zákl. přenesená",J163,0)</f>
        <v>0</v>
      </c>
      <c r="BH163" s="193">
        <f>IF(N163="sníž. přenesená",J163,0)</f>
        <v>0</v>
      </c>
      <c r="BI163" s="193">
        <f>IF(N163="nulová",J163,0)</f>
        <v>0</v>
      </c>
      <c r="BJ163" s="18" t="s">
        <v>23</v>
      </c>
      <c r="BK163" s="193">
        <f>ROUND(I163*H163,2)</f>
        <v>0</v>
      </c>
      <c r="BL163" s="18" t="s">
        <v>141</v>
      </c>
      <c r="BM163" s="18" t="s">
        <v>798</v>
      </c>
    </row>
    <row r="164" spans="2:65" s="12" customFormat="1">
      <c r="B164" s="206"/>
      <c r="C164" s="207"/>
      <c r="D164" s="219" t="s">
        <v>143</v>
      </c>
      <c r="E164" s="229" t="s">
        <v>32</v>
      </c>
      <c r="F164" s="230" t="s">
        <v>799</v>
      </c>
      <c r="G164" s="207"/>
      <c r="H164" s="231">
        <v>1200</v>
      </c>
      <c r="I164" s="211"/>
      <c r="J164" s="207"/>
      <c r="K164" s="207"/>
      <c r="L164" s="212"/>
      <c r="M164" s="213"/>
      <c r="N164" s="214"/>
      <c r="O164" s="214"/>
      <c r="P164" s="214"/>
      <c r="Q164" s="214"/>
      <c r="R164" s="214"/>
      <c r="S164" s="214"/>
      <c r="T164" s="215"/>
      <c r="AT164" s="216" t="s">
        <v>143</v>
      </c>
      <c r="AU164" s="216" t="s">
        <v>84</v>
      </c>
      <c r="AV164" s="12" t="s">
        <v>84</v>
      </c>
      <c r="AW164" s="12" t="s">
        <v>39</v>
      </c>
      <c r="AX164" s="12" t="s">
        <v>23</v>
      </c>
      <c r="AY164" s="216" t="s">
        <v>134</v>
      </c>
    </row>
    <row r="165" spans="2:65" s="1" customFormat="1" ht="28.9" customHeight="1">
      <c r="B165" s="35"/>
      <c r="C165" s="182" t="s">
        <v>28</v>
      </c>
      <c r="D165" s="182" t="s">
        <v>136</v>
      </c>
      <c r="E165" s="183" t="s">
        <v>190</v>
      </c>
      <c r="F165" s="184" t="s">
        <v>191</v>
      </c>
      <c r="G165" s="185" t="s">
        <v>192</v>
      </c>
      <c r="H165" s="186">
        <v>50</v>
      </c>
      <c r="I165" s="187"/>
      <c r="J165" s="188">
        <f>ROUND(I165*H165,2)</f>
        <v>0</v>
      </c>
      <c r="K165" s="184" t="s">
        <v>140</v>
      </c>
      <c r="L165" s="55"/>
      <c r="M165" s="189" t="s">
        <v>32</v>
      </c>
      <c r="N165" s="190" t="s">
        <v>47</v>
      </c>
      <c r="O165" s="36"/>
      <c r="P165" s="191">
        <f>O165*H165</f>
        <v>0</v>
      </c>
      <c r="Q165" s="191">
        <v>0</v>
      </c>
      <c r="R165" s="191">
        <f>Q165*H165</f>
        <v>0</v>
      </c>
      <c r="S165" s="191">
        <v>0</v>
      </c>
      <c r="T165" s="192">
        <f>S165*H165</f>
        <v>0</v>
      </c>
      <c r="AR165" s="18" t="s">
        <v>141</v>
      </c>
      <c r="AT165" s="18" t="s">
        <v>136</v>
      </c>
      <c r="AU165" s="18" t="s">
        <v>84</v>
      </c>
      <c r="AY165" s="18" t="s">
        <v>134</v>
      </c>
      <c r="BE165" s="193">
        <f>IF(N165="základní",J165,0)</f>
        <v>0</v>
      </c>
      <c r="BF165" s="193">
        <f>IF(N165="snížená",J165,0)</f>
        <v>0</v>
      </c>
      <c r="BG165" s="193">
        <f>IF(N165="zákl. přenesená",J165,0)</f>
        <v>0</v>
      </c>
      <c r="BH165" s="193">
        <f>IF(N165="sníž. přenesená",J165,0)</f>
        <v>0</v>
      </c>
      <c r="BI165" s="193">
        <f>IF(N165="nulová",J165,0)</f>
        <v>0</v>
      </c>
      <c r="BJ165" s="18" t="s">
        <v>23</v>
      </c>
      <c r="BK165" s="193">
        <f>ROUND(I165*H165,2)</f>
        <v>0</v>
      </c>
      <c r="BL165" s="18" t="s">
        <v>141</v>
      </c>
      <c r="BM165" s="18" t="s">
        <v>800</v>
      </c>
    </row>
    <row r="166" spans="2:65" s="12" customFormat="1">
      <c r="B166" s="206"/>
      <c r="C166" s="207"/>
      <c r="D166" s="219" t="s">
        <v>143</v>
      </c>
      <c r="E166" s="229" t="s">
        <v>32</v>
      </c>
      <c r="F166" s="230" t="s">
        <v>550</v>
      </c>
      <c r="G166" s="207"/>
      <c r="H166" s="231">
        <v>50</v>
      </c>
      <c r="I166" s="211"/>
      <c r="J166" s="207"/>
      <c r="K166" s="207"/>
      <c r="L166" s="212"/>
      <c r="M166" s="213"/>
      <c r="N166" s="214"/>
      <c r="O166" s="214"/>
      <c r="P166" s="214"/>
      <c r="Q166" s="214"/>
      <c r="R166" s="214"/>
      <c r="S166" s="214"/>
      <c r="T166" s="215"/>
      <c r="AT166" s="216" t="s">
        <v>143</v>
      </c>
      <c r="AU166" s="216" t="s">
        <v>84</v>
      </c>
      <c r="AV166" s="12" t="s">
        <v>84</v>
      </c>
      <c r="AW166" s="12" t="s">
        <v>39</v>
      </c>
      <c r="AX166" s="12" t="s">
        <v>23</v>
      </c>
      <c r="AY166" s="216" t="s">
        <v>134</v>
      </c>
    </row>
    <row r="167" spans="2:65" s="1" customFormat="1" ht="63" customHeight="1">
      <c r="B167" s="35"/>
      <c r="C167" s="182" t="s">
        <v>211</v>
      </c>
      <c r="D167" s="182" t="s">
        <v>136</v>
      </c>
      <c r="E167" s="183" t="s">
        <v>196</v>
      </c>
      <c r="F167" s="184" t="s">
        <v>197</v>
      </c>
      <c r="G167" s="185" t="s">
        <v>198</v>
      </c>
      <c r="H167" s="186">
        <v>72</v>
      </c>
      <c r="I167" s="187"/>
      <c r="J167" s="188">
        <f>ROUND(I167*H167,2)</f>
        <v>0</v>
      </c>
      <c r="K167" s="184" t="s">
        <v>140</v>
      </c>
      <c r="L167" s="55"/>
      <c r="M167" s="189" t="s">
        <v>32</v>
      </c>
      <c r="N167" s="190" t="s">
        <v>47</v>
      </c>
      <c r="O167" s="36"/>
      <c r="P167" s="191">
        <f>O167*H167</f>
        <v>0</v>
      </c>
      <c r="Q167" s="191">
        <v>8.6800000000000002E-3</v>
      </c>
      <c r="R167" s="191">
        <f>Q167*H167</f>
        <v>0.62495999999999996</v>
      </c>
      <c r="S167" s="191">
        <v>0</v>
      </c>
      <c r="T167" s="192">
        <f>S167*H167</f>
        <v>0</v>
      </c>
      <c r="AR167" s="18" t="s">
        <v>141</v>
      </c>
      <c r="AT167" s="18" t="s">
        <v>136</v>
      </c>
      <c r="AU167" s="18" t="s">
        <v>84</v>
      </c>
      <c r="AY167" s="18" t="s">
        <v>134</v>
      </c>
      <c r="BE167" s="193">
        <f>IF(N167="základní",J167,0)</f>
        <v>0</v>
      </c>
      <c r="BF167" s="193">
        <f>IF(N167="snížená",J167,0)</f>
        <v>0</v>
      </c>
      <c r="BG167" s="193">
        <f>IF(N167="zákl. přenesená",J167,0)</f>
        <v>0</v>
      </c>
      <c r="BH167" s="193">
        <f>IF(N167="sníž. přenesená",J167,0)</f>
        <v>0</v>
      </c>
      <c r="BI167" s="193">
        <f>IF(N167="nulová",J167,0)</f>
        <v>0</v>
      </c>
      <c r="BJ167" s="18" t="s">
        <v>23</v>
      </c>
      <c r="BK167" s="193">
        <f>ROUND(I167*H167,2)</f>
        <v>0</v>
      </c>
      <c r="BL167" s="18" t="s">
        <v>141</v>
      </c>
      <c r="BM167" s="18" t="s">
        <v>801</v>
      </c>
    </row>
    <row r="168" spans="2:65" s="11" customFormat="1">
      <c r="B168" s="194"/>
      <c r="C168" s="195"/>
      <c r="D168" s="196" t="s">
        <v>143</v>
      </c>
      <c r="E168" s="197" t="s">
        <v>32</v>
      </c>
      <c r="F168" s="198" t="s">
        <v>802</v>
      </c>
      <c r="G168" s="195"/>
      <c r="H168" s="199" t="s">
        <v>32</v>
      </c>
      <c r="I168" s="200"/>
      <c r="J168" s="195"/>
      <c r="K168" s="195"/>
      <c r="L168" s="201"/>
      <c r="M168" s="202"/>
      <c r="N168" s="203"/>
      <c r="O168" s="203"/>
      <c r="P168" s="203"/>
      <c r="Q168" s="203"/>
      <c r="R168" s="203"/>
      <c r="S168" s="203"/>
      <c r="T168" s="204"/>
      <c r="AT168" s="205" t="s">
        <v>143</v>
      </c>
      <c r="AU168" s="205" t="s">
        <v>84</v>
      </c>
      <c r="AV168" s="11" t="s">
        <v>23</v>
      </c>
      <c r="AW168" s="11" t="s">
        <v>39</v>
      </c>
      <c r="AX168" s="11" t="s">
        <v>76</v>
      </c>
      <c r="AY168" s="205" t="s">
        <v>134</v>
      </c>
    </row>
    <row r="169" spans="2:65" s="12" customFormat="1">
      <c r="B169" s="206"/>
      <c r="C169" s="207"/>
      <c r="D169" s="219" t="s">
        <v>143</v>
      </c>
      <c r="E169" s="229" t="s">
        <v>32</v>
      </c>
      <c r="F169" s="230" t="s">
        <v>803</v>
      </c>
      <c r="G169" s="207"/>
      <c r="H169" s="231">
        <v>72</v>
      </c>
      <c r="I169" s="211"/>
      <c r="J169" s="207"/>
      <c r="K169" s="207"/>
      <c r="L169" s="212"/>
      <c r="M169" s="213"/>
      <c r="N169" s="214"/>
      <c r="O169" s="214"/>
      <c r="P169" s="214"/>
      <c r="Q169" s="214"/>
      <c r="R169" s="214"/>
      <c r="S169" s="214"/>
      <c r="T169" s="215"/>
      <c r="AT169" s="216" t="s">
        <v>143</v>
      </c>
      <c r="AU169" s="216" t="s">
        <v>84</v>
      </c>
      <c r="AV169" s="12" t="s">
        <v>84</v>
      </c>
      <c r="AW169" s="12" t="s">
        <v>39</v>
      </c>
      <c r="AX169" s="12" t="s">
        <v>23</v>
      </c>
      <c r="AY169" s="216" t="s">
        <v>134</v>
      </c>
    </row>
    <row r="170" spans="2:65" s="1" customFormat="1" ht="63" customHeight="1">
      <c r="B170" s="35"/>
      <c r="C170" s="182" t="s">
        <v>237</v>
      </c>
      <c r="D170" s="182" t="s">
        <v>136</v>
      </c>
      <c r="E170" s="183" t="s">
        <v>203</v>
      </c>
      <c r="F170" s="184" t="s">
        <v>204</v>
      </c>
      <c r="G170" s="185" t="s">
        <v>198</v>
      </c>
      <c r="H170" s="186">
        <v>6</v>
      </c>
      <c r="I170" s="187"/>
      <c r="J170" s="188">
        <f>ROUND(I170*H170,2)</f>
        <v>0</v>
      </c>
      <c r="K170" s="184" t="s">
        <v>140</v>
      </c>
      <c r="L170" s="55"/>
      <c r="M170" s="189" t="s">
        <v>32</v>
      </c>
      <c r="N170" s="190" t="s">
        <v>47</v>
      </c>
      <c r="O170" s="36"/>
      <c r="P170" s="191">
        <f>O170*H170</f>
        <v>0</v>
      </c>
      <c r="Q170" s="191">
        <v>1.068E-2</v>
      </c>
      <c r="R170" s="191">
        <f>Q170*H170</f>
        <v>6.4079999999999998E-2</v>
      </c>
      <c r="S170" s="191">
        <v>0</v>
      </c>
      <c r="T170" s="192">
        <f>S170*H170</f>
        <v>0</v>
      </c>
      <c r="AR170" s="18" t="s">
        <v>141</v>
      </c>
      <c r="AT170" s="18" t="s">
        <v>136</v>
      </c>
      <c r="AU170" s="18" t="s">
        <v>84</v>
      </c>
      <c r="AY170" s="18" t="s">
        <v>134</v>
      </c>
      <c r="BE170" s="193">
        <f>IF(N170="základní",J170,0)</f>
        <v>0</v>
      </c>
      <c r="BF170" s="193">
        <f>IF(N170="snížená",J170,0)</f>
        <v>0</v>
      </c>
      <c r="BG170" s="193">
        <f>IF(N170="zákl. přenesená",J170,0)</f>
        <v>0</v>
      </c>
      <c r="BH170" s="193">
        <f>IF(N170="sníž. přenesená",J170,0)</f>
        <v>0</v>
      </c>
      <c r="BI170" s="193">
        <f>IF(N170="nulová",J170,0)</f>
        <v>0</v>
      </c>
      <c r="BJ170" s="18" t="s">
        <v>23</v>
      </c>
      <c r="BK170" s="193">
        <f>ROUND(I170*H170,2)</f>
        <v>0</v>
      </c>
      <c r="BL170" s="18" t="s">
        <v>141</v>
      </c>
      <c r="BM170" s="18" t="s">
        <v>804</v>
      </c>
    </row>
    <row r="171" spans="2:65" s="11" customFormat="1">
      <c r="B171" s="194"/>
      <c r="C171" s="195"/>
      <c r="D171" s="196" t="s">
        <v>143</v>
      </c>
      <c r="E171" s="197" t="s">
        <v>32</v>
      </c>
      <c r="F171" s="198" t="s">
        <v>802</v>
      </c>
      <c r="G171" s="195"/>
      <c r="H171" s="199" t="s">
        <v>32</v>
      </c>
      <c r="I171" s="200"/>
      <c r="J171" s="195"/>
      <c r="K171" s="195"/>
      <c r="L171" s="201"/>
      <c r="M171" s="202"/>
      <c r="N171" s="203"/>
      <c r="O171" s="203"/>
      <c r="P171" s="203"/>
      <c r="Q171" s="203"/>
      <c r="R171" s="203"/>
      <c r="S171" s="203"/>
      <c r="T171" s="204"/>
      <c r="AT171" s="205" t="s">
        <v>143</v>
      </c>
      <c r="AU171" s="205" t="s">
        <v>84</v>
      </c>
      <c r="AV171" s="11" t="s">
        <v>23</v>
      </c>
      <c r="AW171" s="11" t="s">
        <v>39</v>
      </c>
      <c r="AX171" s="11" t="s">
        <v>76</v>
      </c>
      <c r="AY171" s="205" t="s">
        <v>134</v>
      </c>
    </row>
    <row r="172" spans="2:65" s="12" customFormat="1">
      <c r="B172" s="206"/>
      <c r="C172" s="207"/>
      <c r="D172" s="219" t="s">
        <v>143</v>
      </c>
      <c r="E172" s="229" t="s">
        <v>32</v>
      </c>
      <c r="F172" s="230" t="s">
        <v>805</v>
      </c>
      <c r="G172" s="207"/>
      <c r="H172" s="231">
        <v>6</v>
      </c>
      <c r="I172" s="211"/>
      <c r="J172" s="207"/>
      <c r="K172" s="207"/>
      <c r="L172" s="212"/>
      <c r="M172" s="213"/>
      <c r="N172" s="214"/>
      <c r="O172" s="214"/>
      <c r="P172" s="214"/>
      <c r="Q172" s="214"/>
      <c r="R172" s="214"/>
      <c r="S172" s="214"/>
      <c r="T172" s="215"/>
      <c r="AT172" s="216" t="s">
        <v>143</v>
      </c>
      <c r="AU172" s="216" t="s">
        <v>84</v>
      </c>
      <c r="AV172" s="12" t="s">
        <v>84</v>
      </c>
      <c r="AW172" s="12" t="s">
        <v>39</v>
      </c>
      <c r="AX172" s="12" t="s">
        <v>23</v>
      </c>
      <c r="AY172" s="216" t="s">
        <v>134</v>
      </c>
    </row>
    <row r="173" spans="2:65" s="1" customFormat="1" ht="63" customHeight="1">
      <c r="B173" s="35"/>
      <c r="C173" s="182" t="s">
        <v>253</v>
      </c>
      <c r="D173" s="182" t="s">
        <v>136</v>
      </c>
      <c r="E173" s="183" t="s">
        <v>207</v>
      </c>
      <c r="F173" s="184" t="s">
        <v>208</v>
      </c>
      <c r="G173" s="185" t="s">
        <v>198</v>
      </c>
      <c r="H173" s="186">
        <v>54</v>
      </c>
      <c r="I173" s="187"/>
      <c r="J173" s="188">
        <f>ROUND(I173*H173,2)</f>
        <v>0</v>
      </c>
      <c r="K173" s="184" t="s">
        <v>140</v>
      </c>
      <c r="L173" s="55"/>
      <c r="M173" s="189" t="s">
        <v>32</v>
      </c>
      <c r="N173" s="190" t="s">
        <v>47</v>
      </c>
      <c r="O173" s="36"/>
      <c r="P173" s="191">
        <f>O173*H173</f>
        <v>0</v>
      </c>
      <c r="Q173" s="191">
        <v>3.6900000000000002E-2</v>
      </c>
      <c r="R173" s="191">
        <f>Q173*H173</f>
        <v>1.9926000000000001</v>
      </c>
      <c r="S173" s="191">
        <v>0</v>
      </c>
      <c r="T173" s="192">
        <f>S173*H173</f>
        <v>0</v>
      </c>
      <c r="AR173" s="18" t="s">
        <v>141</v>
      </c>
      <c r="AT173" s="18" t="s">
        <v>136</v>
      </c>
      <c r="AU173" s="18" t="s">
        <v>84</v>
      </c>
      <c r="AY173" s="18" t="s">
        <v>134</v>
      </c>
      <c r="BE173" s="193">
        <f>IF(N173="základní",J173,0)</f>
        <v>0</v>
      </c>
      <c r="BF173" s="193">
        <f>IF(N173="snížená",J173,0)</f>
        <v>0</v>
      </c>
      <c r="BG173" s="193">
        <f>IF(N173="zákl. přenesená",J173,0)</f>
        <v>0</v>
      </c>
      <c r="BH173" s="193">
        <f>IF(N173="sníž. přenesená",J173,0)</f>
        <v>0</v>
      </c>
      <c r="BI173" s="193">
        <f>IF(N173="nulová",J173,0)</f>
        <v>0</v>
      </c>
      <c r="BJ173" s="18" t="s">
        <v>23</v>
      </c>
      <c r="BK173" s="193">
        <f>ROUND(I173*H173,2)</f>
        <v>0</v>
      </c>
      <c r="BL173" s="18" t="s">
        <v>141</v>
      </c>
      <c r="BM173" s="18" t="s">
        <v>806</v>
      </c>
    </row>
    <row r="174" spans="2:65" s="11" customFormat="1">
      <c r="B174" s="194"/>
      <c r="C174" s="195"/>
      <c r="D174" s="196" t="s">
        <v>143</v>
      </c>
      <c r="E174" s="197" t="s">
        <v>32</v>
      </c>
      <c r="F174" s="198" t="s">
        <v>802</v>
      </c>
      <c r="G174" s="195"/>
      <c r="H174" s="199" t="s">
        <v>32</v>
      </c>
      <c r="I174" s="200"/>
      <c r="J174" s="195"/>
      <c r="K174" s="195"/>
      <c r="L174" s="201"/>
      <c r="M174" s="202"/>
      <c r="N174" s="203"/>
      <c r="O174" s="203"/>
      <c r="P174" s="203"/>
      <c r="Q174" s="203"/>
      <c r="R174" s="203"/>
      <c r="S174" s="203"/>
      <c r="T174" s="204"/>
      <c r="AT174" s="205" t="s">
        <v>143</v>
      </c>
      <c r="AU174" s="205" t="s">
        <v>84</v>
      </c>
      <c r="AV174" s="11" t="s">
        <v>23</v>
      </c>
      <c r="AW174" s="11" t="s">
        <v>39</v>
      </c>
      <c r="AX174" s="11" t="s">
        <v>76</v>
      </c>
      <c r="AY174" s="205" t="s">
        <v>134</v>
      </c>
    </row>
    <row r="175" spans="2:65" s="12" customFormat="1">
      <c r="B175" s="206"/>
      <c r="C175" s="207"/>
      <c r="D175" s="219" t="s">
        <v>143</v>
      </c>
      <c r="E175" s="229" t="s">
        <v>32</v>
      </c>
      <c r="F175" s="230" t="s">
        <v>807</v>
      </c>
      <c r="G175" s="207"/>
      <c r="H175" s="231">
        <v>54</v>
      </c>
      <c r="I175" s="211"/>
      <c r="J175" s="207"/>
      <c r="K175" s="207"/>
      <c r="L175" s="212"/>
      <c r="M175" s="213"/>
      <c r="N175" s="214"/>
      <c r="O175" s="214"/>
      <c r="P175" s="214"/>
      <c r="Q175" s="214"/>
      <c r="R175" s="214"/>
      <c r="S175" s="214"/>
      <c r="T175" s="215"/>
      <c r="AT175" s="216" t="s">
        <v>143</v>
      </c>
      <c r="AU175" s="216" t="s">
        <v>84</v>
      </c>
      <c r="AV175" s="12" t="s">
        <v>84</v>
      </c>
      <c r="AW175" s="12" t="s">
        <v>39</v>
      </c>
      <c r="AX175" s="12" t="s">
        <v>23</v>
      </c>
      <c r="AY175" s="216" t="s">
        <v>134</v>
      </c>
    </row>
    <row r="176" spans="2:65" s="1" customFormat="1" ht="40.15" customHeight="1">
      <c r="B176" s="35"/>
      <c r="C176" s="182" t="s">
        <v>257</v>
      </c>
      <c r="D176" s="182" t="s">
        <v>136</v>
      </c>
      <c r="E176" s="183" t="s">
        <v>808</v>
      </c>
      <c r="F176" s="184" t="s">
        <v>809</v>
      </c>
      <c r="G176" s="185" t="s">
        <v>214</v>
      </c>
      <c r="H176" s="186">
        <v>265.02</v>
      </c>
      <c r="I176" s="187"/>
      <c r="J176" s="188">
        <f>ROUND(I176*H176,2)</f>
        <v>0</v>
      </c>
      <c r="K176" s="184" t="s">
        <v>140</v>
      </c>
      <c r="L176" s="55"/>
      <c r="M176" s="189" t="s">
        <v>32</v>
      </c>
      <c r="N176" s="190" t="s">
        <v>47</v>
      </c>
      <c r="O176" s="36"/>
      <c r="P176" s="191">
        <f>O176*H176</f>
        <v>0</v>
      </c>
      <c r="Q176" s="191">
        <v>0</v>
      </c>
      <c r="R176" s="191">
        <f>Q176*H176</f>
        <v>0</v>
      </c>
      <c r="S176" s="191">
        <v>0</v>
      </c>
      <c r="T176" s="192">
        <f>S176*H176</f>
        <v>0</v>
      </c>
      <c r="AR176" s="18" t="s">
        <v>141</v>
      </c>
      <c r="AT176" s="18" t="s">
        <v>136</v>
      </c>
      <c r="AU176" s="18" t="s">
        <v>84</v>
      </c>
      <c r="AY176" s="18" t="s">
        <v>134</v>
      </c>
      <c r="BE176" s="193">
        <f>IF(N176="základní",J176,0)</f>
        <v>0</v>
      </c>
      <c r="BF176" s="193">
        <f>IF(N176="snížená",J176,0)</f>
        <v>0</v>
      </c>
      <c r="BG176" s="193">
        <f>IF(N176="zákl. přenesená",J176,0)</f>
        <v>0</v>
      </c>
      <c r="BH176" s="193">
        <f>IF(N176="sníž. přenesená",J176,0)</f>
        <v>0</v>
      </c>
      <c r="BI176" s="193">
        <f>IF(N176="nulová",J176,0)</f>
        <v>0</v>
      </c>
      <c r="BJ176" s="18" t="s">
        <v>23</v>
      </c>
      <c r="BK176" s="193">
        <f>ROUND(I176*H176,2)</f>
        <v>0</v>
      </c>
      <c r="BL176" s="18" t="s">
        <v>141</v>
      </c>
      <c r="BM176" s="18" t="s">
        <v>810</v>
      </c>
    </row>
    <row r="177" spans="2:65" s="11" customFormat="1">
      <c r="B177" s="194"/>
      <c r="C177" s="195"/>
      <c r="D177" s="196" t="s">
        <v>143</v>
      </c>
      <c r="E177" s="197" t="s">
        <v>32</v>
      </c>
      <c r="F177" s="198" t="s">
        <v>811</v>
      </c>
      <c r="G177" s="195"/>
      <c r="H177" s="199" t="s">
        <v>32</v>
      </c>
      <c r="I177" s="200"/>
      <c r="J177" s="195"/>
      <c r="K177" s="195"/>
      <c r="L177" s="201"/>
      <c r="M177" s="202"/>
      <c r="N177" s="203"/>
      <c r="O177" s="203"/>
      <c r="P177" s="203"/>
      <c r="Q177" s="203"/>
      <c r="R177" s="203"/>
      <c r="S177" s="203"/>
      <c r="T177" s="204"/>
      <c r="AT177" s="205" t="s">
        <v>143</v>
      </c>
      <c r="AU177" s="205" t="s">
        <v>84</v>
      </c>
      <c r="AV177" s="11" t="s">
        <v>23</v>
      </c>
      <c r="AW177" s="11" t="s">
        <v>39</v>
      </c>
      <c r="AX177" s="11" t="s">
        <v>76</v>
      </c>
      <c r="AY177" s="205" t="s">
        <v>134</v>
      </c>
    </row>
    <row r="178" spans="2:65" s="12" customFormat="1">
      <c r="B178" s="206"/>
      <c r="C178" s="207"/>
      <c r="D178" s="196" t="s">
        <v>143</v>
      </c>
      <c r="E178" s="208" t="s">
        <v>32</v>
      </c>
      <c r="F178" s="209" t="s">
        <v>812</v>
      </c>
      <c r="G178" s="207"/>
      <c r="H178" s="210">
        <v>95.88</v>
      </c>
      <c r="I178" s="211"/>
      <c r="J178" s="207"/>
      <c r="K178" s="207"/>
      <c r="L178" s="212"/>
      <c r="M178" s="213"/>
      <c r="N178" s="214"/>
      <c r="O178" s="214"/>
      <c r="P178" s="214"/>
      <c r="Q178" s="214"/>
      <c r="R178" s="214"/>
      <c r="S178" s="214"/>
      <c r="T178" s="215"/>
      <c r="AT178" s="216" t="s">
        <v>143</v>
      </c>
      <c r="AU178" s="216" t="s">
        <v>84</v>
      </c>
      <c r="AV178" s="12" t="s">
        <v>84</v>
      </c>
      <c r="AW178" s="12" t="s">
        <v>39</v>
      </c>
      <c r="AX178" s="12" t="s">
        <v>76</v>
      </c>
      <c r="AY178" s="216" t="s">
        <v>134</v>
      </c>
    </row>
    <row r="179" spans="2:65" s="11" customFormat="1">
      <c r="B179" s="194"/>
      <c r="C179" s="195"/>
      <c r="D179" s="196" t="s">
        <v>143</v>
      </c>
      <c r="E179" s="197" t="s">
        <v>32</v>
      </c>
      <c r="F179" s="198" t="s">
        <v>813</v>
      </c>
      <c r="G179" s="195"/>
      <c r="H179" s="199" t="s">
        <v>32</v>
      </c>
      <c r="I179" s="200"/>
      <c r="J179" s="195"/>
      <c r="K179" s="195"/>
      <c r="L179" s="201"/>
      <c r="M179" s="202"/>
      <c r="N179" s="203"/>
      <c r="O179" s="203"/>
      <c r="P179" s="203"/>
      <c r="Q179" s="203"/>
      <c r="R179" s="203"/>
      <c r="S179" s="203"/>
      <c r="T179" s="204"/>
      <c r="AT179" s="205" t="s">
        <v>143</v>
      </c>
      <c r="AU179" s="205" t="s">
        <v>84</v>
      </c>
      <c r="AV179" s="11" t="s">
        <v>23</v>
      </c>
      <c r="AW179" s="11" t="s">
        <v>39</v>
      </c>
      <c r="AX179" s="11" t="s">
        <v>76</v>
      </c>
      <c r="AY179" s="205" t="s">
        <v>134</v>
      </c>
    </row>
    <row r="180" spans="2:65" s="12" customFormat="1">
      <c r="B180" s="206"/>
      <c r="C180" s="207"/>
      <c r="D180" s="196" t="s">
        <v>143</v>
      </c>
      <c r="E180" s="208" t="s">
        <v>32</v>
      </c>
      <c r="F180" s="209" t="s">
        <v>814</v>
      </c>
      <c r="G180" s="207"/>
      <c r="H180" s="210">
        <v>30.54</v>
      </c>
      <c r="I180" s="211"/>
      <c r="J180" s="207"/>
      <c r="K180" s="207"/>
      <c r="L180" s="212"/>
      <c r="M180" s="213"/>
      <c r="N180" s="214"/>
      <c r="O180" s="214"/>
      <c r="P180" s="214"/>
      <c r="Q180" s="214"/>
      <c r="R180" s="214"/>
      <c r="S180" s="214"/>
      <c r="T180" s="215"/>
      <c r="AT180" s="216" t="s">
        <v>143</v>
      </c>
      <c r="AU180" s="216" t="s">
        <v>84</v>
      </c>
      <c r="AV180" s="12" t="s">
        <v>84</v>
      </c>
      <c r="AW180" s="12" t="s">
        <v>39</v>
      </c>
      <c r="AX180" s="12" t="s">
        <v>76</v>
      </c>
      <c r="AY180" s="216" t="s">
        <v>134</v>
      </c>
    </row>
    <row r="181" spans="2:65" s="11" customFormat="1">
      <c r="B181" s="194"/>
      <c r="C181" s="195"/>
      <c r="D181" s="196" t="s">
        <v>143</v>
      </c>
      <c r="E181" s="197" t="s">
        <v>32</v>
      </c>
      <c r="F181" s="198" t="s">
        <v>749</v>
      </c>
      <c r="G181" s="195"/>
      <c r="H181" s="199" t="s">
        <v>32</v>
      </c>
      <c r="I181" s="200"/>
      <c r="J181" s="195"/>
      <c r="K181" s="195"/>
      <c r="L181" s="201"/>
      <c r="M181" s="202"/>
      <c r="N181" s="203"/>
      <c r="O181" s="203"/>
      <c r="P181" s="203"/>
      <c r="Q181" s="203"/>
      <c r="R181" s="203"/>
      <c r="S181" s="203"/>
      <c r="T181" s="204"/>
      <c r="AT181" s="205" t="s">
        <v>143</v>
      </c>
      <c r="AU181" s="205" t="s">
        <v>84</v>
      </c>
      <c r="AV181" s="11" t="s">
        <v>23</v>
      </c>
      <c r="AW181" s="11" t="s">
        <v>39</v>
      </c>
      <c r="AX181" s="11" t="s">
        <v>76</v>
      </c>
      <c r="AY181" s="205" t="s">
        <v>134</v>
      </c>
    </row>
    <row r="182" spans="2:65" s="12" customFormat="1">
      <c r="B182" s="206"/>
      <c r="C182" s="207"/>
      <c r="D182" s="196" t="s">
        <v>143</v>
      </c>
      <c r="E182" s="208" t="s">
        <v>32</v>
      </c>
      <c r="F182" s="209" t="s">
        <v>815</v>
      </c>
      <c r="G182" s="207"/>
      <c r="H182" s="210">
        <v>56.58</v>
      </c>
      <c r="I182" s="211"/>
      <c r="J182" s="207"/>
      <c r="K182" s="207"/>
      <c r="L182" s="212"/>
      <c r="M182" s="213"/>
      <c r="N182" s="214"/>
      <c r="O182" s="214"/>
      <c r="P182" s="214"/>
      <c r="Q182" s="214"/>
      <c r="R182" s="214"/>
      <c r="S182" s="214"/>
      <c r="T182" s="215"/>
      <c r="AT182" s="216" t="s">
        <v>143</v>
      </c>
      <c r="AU182" s="216" t="s">
        <v>84</v>
      </c>
      <c r="AV182" s="12" t="s">
        <v>84</v>
      </c>
      <c r="AW182" s="12" t="s">
        <v>39</v>
      </c>
      <c r="AX182" s="12" t="s">
        <v>76</v>
      </c>
      <c r="AY182" s="216" t="s">
        <v>134</v>
      </c>
    </row>
    <row r="183" spans="2:65" s="11" customFormat="1">
      <c r="B183" s="194"/>
      <c r="C183" s="195"/>
      <c r="D183" s="196" t="s">
        <v>143</v>
      </c>
      <c r="E183" s="197" t="s">
        <v>32</v>
      </c>
      <c r="F183" s="198" t="s">
        <v>751</v>
      </c>
      <c r="G183" s="195"/>
      <c r="H183" s="199" t="s">
        <v>32</v>
      </c>
      <c r="I183" s="200"/>
      <c r="J183" s="195"/>
      <c r="K183" s="195"/>
      <c r="L183" s="201"/>
      <c r="M183" s="202"/>
      <c r="N183" s="203"/>
      <c r="O183" s="203"/>
      <c r="P183" s="203"/>
      <c r="Q183" s="203"/>
      <c r="R183" s="203"/>
      <c r="S183" s="203"/>
      <c r="T183" s="204"/>
      <c r="AT183" s="205" t="s">
        <v>143</v>
      </c>
      <c r="AU183" s="205" t="s">
        <v>84</v>
      </c>
      <c r="AV183" s="11" t="s">
        <v>23</v>
      </c>
      <c r="AW183" s="11" t="s">
        <v>39</v>
      </c>
      <c r="AX183" s="11" t="s">
        <v>76</v>
      </c>
      <c r="AY183" s="205" t="s">
        <v>134</v>
      </c>
    </row>
    <row r="184" spans="2:65" s="12" customFormat="1">
      <c r="B184" s="206"/>
      <c r="C184" s="207"/>
      <c r="D184" s="196" t="s">
        <v>143</v>
      </c>
      <c r="E184" s="208" t="s">
        <v>32</v>
      </c>
      <c r="F184" s="209" t="s">
        <v>816</v>
      </c>
      <c r="G184" s="207"/>
      <c r="H184" s="210">
        <v>82.02</v>
      </c>
      <c r="I184" s="211"/>
      <c r="J184" s="207"/>
      <c r="K184" s="207"/>
      <c r="L184" s="212"/>
      <c r="M184" s="213"/>
      <c r="N184" s="214"/>
      <c r="O184" s="214"/>
      <c r="P184" s="214"/>
      <c r="Q184" s="214"/>
      <c r="R184" s="214"/>
      <c r="S184" s="214"/>
      <c r="T184" s="215"/>
      <c r="AT184" s="216" t="s">
        <v>143</v>
      </c>
      <c r="AU184" s="216" t="s">
        <v>84</v>
      </c>
      <c r="AV184" s="12" t="s">
        <v>84</v>
      </c>
      <c r="AW184" s="12" t="s">
        <v>39</v>
      </c>
      <c r="AX184" s="12" t="s">
        <v>76</v>
      </c>
      <c r="AY184" s="216" t="s">
        <v>134</v>
      </c>
    </row>
    <row r="185" spans="2:65" s="13" customFormat="1">
      <c r="B185" s="217"/>
      <c r="C185" s="218"/>
      <c r="D185" s="219" t="s">
        <v>143</v>
      </c>
      <c r="E185" s="220" t="s">
        <v>32</v>
      </c>
      <c r="F185" s="221" t="s">
        <v>150</v>
      </c>
      <c r="G185" s="218"/>
      <c r="H185" s="222">
        <v>265.02</v>
      </c>
      <c r="I185" s="223"/>
      <c r="J185" s="218"/>
      <c r="K185" s="218"/>
      <c r="L185" s="224"/>
      <c r="M185" s="225"/>
      <c r="N185" s="226"/>
      <c r="O185" s="226"/>
      <c r="P185" s="226"/>
      <c r="Q185" s="226"/>
      <c r="R185" s="226"/>
      <c r="S185" s="226"/>
      <c r="T185" s="227"/>
      <c r="AT185" s="228" t="s">
        <v>143</v>
      </c>
      <c r="AU185" s="228" t="s">
        <v>84</v>
      </c>
      <c r="AV185" s="13" t="s">
        <v>141</v>
      </c>
      <c r="AW185" s="13" t="s">
        <v>39</v>
      </c>
      <c r="AX185" s="13" t="s">
        <v>23</v>
      </c>
      <c r="AY185" s="228" t="s">
        <v>134</v>
      </c>
    </row>
    <row r="186" spans="2:65" s="1" customFormat="1" ht="40.15" customHeight="1">
      <c r="B186" s="35"/>
      <c r="C186" s="182" t="s">
        <v>8</v>
      </c>
      <c r="D186" s="182" t="s">
        <v>136</v>
      </c>
      <c r="E186" s="183" t="s">
        <v>212</v>
      </c>
      <c r="F186" s="184" t="s">
        <v>213</v>
      </c>
      <c r="G186" s="185" t="s">
        <v>214</v>
      </c>
      <c r="H186" s="186">
        <v>1771.0260000000001</v>
      </c>
      <c r="I186" s="187"/>
      <c r="J186" s="188">
        <f>ROUND(I186*H186,2)</f>
        <v>0</v>
      </c>
      <c r="K186" s="184" t="s">
        <v>140</v>
      </c>
      <c r="L186" s="55"/>
      <c r="M186" s="189" t="s">
        <v>32</v>
      </c>
      <c r="N186" s="190" t="s">
        <v>47</v>
      </c>
      <c r="O186" s="36"/>
      <c r="P186" s="191">
        <f>O186*H186</f>
        <v>0</v>
      </c>
      <c r="Q186" s="191">
        <v>0</v>
      </c>
      <c r="R186" s="191">
        <f>Q186*H186</f>
        <v>0</v>
      </c>
      <c r="S186" s="191">
        <v>0</v>
      </c>
      <c r="T186" s="192">
        <f>S186*H186</f>
        <v>0</v>
      </c>
      <c r="AR186" s="18" t="s">
        <v>141</v>
      </c>
      <c r="AT186" s="18" t="s">
        <v>136</v>
      </c>
      <c r="AU186" s="18" t="s">
        <v>84</v>
      </c>
      <c r="AY186" s="18" t="s">
        <v>134</v>
      </c>
      <c r="BE186" s="193">
        <f>IF(N186="základní",J186,0)</f>
        <v>0</v>
      </c>
      <c r="BF186" s="193">
        <f>IF(N186="snížená",J186,0)</f>
        <v>0</v>
      </c>
      <c r="BG186" s="193">
        <f>IF(N186="zákl. přenesená",J186,0)</f>
        <v>0</v>
      </c>
      <c r="BH186" s="193">
        <f>IF(N186="sníž. přenesená",J186,0)</f>
        <v>0</v>
      </c>
      <c r="BI186" s="193">
        <f>IF(N186="nulová",J186,0)</f>
        <v>0</v>
      </c>
      <c r="BJ186" s="18" t="s">
        <v>23</v>
      </c>
      <c r="BK186" s="193">
        <f>ROUND(I186*H186,2)</f>
        <v>0</v>
      </c>
      <c r="BL186" s="18" t="s">
        <v>141</v>
      </c>
      <c r="BM186" s="18" t="s">
        <v>817</v>
      </c>
    </row>
    <row r="187" spans="2:65" s="11" customFormat="1">
      <c r="B187" s="194"/>
      <c r="C187" s="195"/>
      <c r="D187" s="196" t="s">
        <v>143</v>
      </c>
      <c r="E187" s="197" t="s">
        <v>32</v>
      </c>
      <c r="F187" s="198" t="s">
        <v>818</v>
      </c>
      <c r="G187" s="195"/>
      <c r="H187" s="199" t="s">
        <v>32</v>
      </c>
      <c r="I187" s="200"/>
      <c r="J187" s="195"/>
      <c r="K187" s="195"/>
      <c r="L187" s="201"/>
      <c r="M187" s="202"/>
      <c r="N187" s="203"/>
      <c r="O187" s="203"/>
      <c r="P187" s="203"/>
      <c r="Q187" s="203"/>
      <c r="R187" s="203"/>
      <c r="S187" s="203"/>
      <c r="T187" s="204"/>
      <c r="AT187" s="205" t="s">
        <v>143</v>
      </c>
      <c r="AU187" s="205" t="s">
        <v>84</v>
      </c>
      <c r="AV187" s="11" t="s">
        <v>23</v>
      </c>
      <c r="AW187" s="11" t="s">
        <v>39</v>
      </c>
      <c r="AX187" s="11" t="s">
        <v>76</v>
      </c>
      <c r="AY187" s="205" t="s">
        <v>134</v>
      </c>
    </row>
    <row r="188" spans="2:65" s="12" customFormat="1">
      <c r="B188" s="206"/>
      <c r="C188" s="207"/>
      <c r="D188" s="196" t="s">
        <v>143</v>
      </c>
      <c r="E188" s="208" t="s">
        <v>32</v>
      </c>
      <c r="F188" s="209" t="s">
        <v>819</v>
      </c>
      <c r="G188" s="207"/>
      <c r="H188" s="210">
        <v>682.05499999999995</v>
      </c>
      <c r="I188" s="211"/>
      <c r="J188" s="207"/>
      <c r="K188" s="207"/>
      <c r="L188" s="212"/>
      <c r="M188" s="213"/>
      <c r="N188" s="214"/>
      <c r="O188" s="214"/>
      <c r="P188" s="214"/>
      <c r="Q188" s="214"/>
      <c r="R188" s="214"/>
      <c r="S188" s="214"/>
      <c r="T188" s="215"/>
      <c r="AT188" s="216" t="s">
        <v>143</v>
      </c>
      <c r="AU188" s="216" t="s">
        <v>84</v>
      </c>
      <c r="AV188" s="12" t="s">
        <v>84</v>
      </c>
      <c r="AW188" s="12" t="s">
        <v>39</v>
      </c>
      <c r="AX188" s="12" t="s">
        <v>76</v>
      </c>
      <c r="AY188" s="216" t="s">
        <v>134</v>
      </c>
    </row>
    <row r="189" spans="2:65" s="12" customFormat="1">
      <c r="B189" s="206"/>
      <c r="C189" s="207"/>
      <c r="D189" s="196" t="s">
        <v>143</v>
      </c>
      <c r="E189" s="208" t="s">
        <v>32</v>
      </c>
      <c r="F189" s="209" t="s">
        <v>820</v>
      </c>
      <c r="G189" s="207"/>
      <c r="H189" s="210">
        <v>51.475000000000001</v>
      </c>
      <c r="I189" s="211"/>
      <c r="J189" s="207"/>
      <c r="K189" s="207"/>
      <c r="L189" s="212"/>
      <c r="M189" s="213"/>
      <c r="N189" s="214"/>
      <c r="O189" s="214"/>
      <c r="P189" s="214"/>
      <c r="Q189" s="214"/>
      <c r="R189" s="214"/>
      <c r="S189" s="214"/>
      <c r="T189" s="215"/>
      <c r="AT189" s="216" t="s">
        <v>143</v>
      </c>
      <c r="AU189" s="216" t="s">
        <v>84</v>
      </c>
      <c r="AV189" s="12" t="s">
        <v>84</v>
      </c>
      <c r="AW189" s="12" t="s">
        <v>39</v>
      </c>
      <c r="AX189" s="12" t="s">
        <v>76</v>
      </c>
      <c r="AY189" s="216" t="s">
        <v>134</v>
      </c>
    </row>
    <row r="190" spans="2:65" s="14" customFormat="1">
      <c r="B190" s="232"/>
      <c r="C190" s="233"/>
      <c r="D190" s="196" t="s">
        <v>143</v>
      </c>
      <c r="E190" s="234" t="s">
        <v>32</v>
      </c>
      <c r="F190" s="235" t="s">
        <v>218</v>
      </c>
      <c r="G190" s="233"/>
      <c r="H190" s="236">
        <v>733.53</v>
      </c>
      <c r="I190" s="237"/>
      <c r="J190" s="233"/>
      <c r="K190" s="233"/>
      <c r="L190" s="238"/>
      <c r="M190" s="239"/>
      <c r="N190" s="240"/>
      <c r="O190" s="240"/>
      <c r="P190" s="240"/>
      <c r="Q190" s="240"/>
      <c r="R190" s="240"/>
      <c r="S190" s="240"/>
      <c r="T190" s="241"/>
      <c r="AT190" s="242" t="s">
        <v>143</v>
      </c>
      <c r="AU190" s="242" t="s">
        <v>84</v>
      </c>
      <c r="AV190" s="14" t="s">
        <v>159</v>
      </c>
      <c r="AW190" s="14" t="s">
        <v>39</v>
      </c>
      <c r="AX190" s="14" t="s">
        <v>76</v>
      </c>
      <c r="AY190" s="242" t="s">
        <v>134</v>
      </c>
    </row>
    <row r="191" spans="2:65" s="11" customFormat="1">
      <c r="B191" s="194"/>
      <c r="C191" s="195"/>
      <c r="D191" s="196" t="s">
        <v>143</v>
      </c>
      <c r="E191" s="197" t="s">
        <v>32</v>
      </c>
      <c r="F191" s="198" t="s">
        <v>821</v>
      </c>
      <c r="G191" s="195"/>
      <c r="H191" s="199" t="s">
        <v>32</v>
      </c>
      <c r="I191" s="200"/>
      <c r="J191" s="195"/>
      <c r="K191" s="195"/>
      <c r="L191" s="201"/>
      <c r="M191" s="202"/>
      <c r="N191" s="203"/>
      <c r="O191" s="203"/>
      <c r="P191" s="203"/>
      <c r="Q191" s="203"/>
      <c r="R191" s="203"/>
      <c r="S191" s="203"/>
      <c r="T191" s="204"/>
      <c r="AT191" s="205" t="s">
        <v>143</v>
      </c>
      <c r="AU191" s="205" t="s">
        <v>84</v>
      </c>
      <c r="AV191" s="11" t="s">
        <v>23</v>
      </c>
      <c r="AW191" s="11" t="s">
        <v>39</v>
      </c>
      <c r="AX191" s="11" t="s">
        <v>76</v>
      </c>
      <c r="AY191" s="205" t="s">
        <v>134</v>
      </c>
    </row>
    <row r="192" spans="2:65" s="12" customFormat="1">
      <c r="B192" s="206"/>
      <c r="C192" s="207"/>
      <c r="D192" s="196" t="s">
        <v>143</v>
      </c>
      <c r="E192" s="208" t="s">
        <v>32</v>
      </c>
      <c r="F192" s="209" t="s">
        <v>822</v>
      </c>
      <c r="G192" s="207"/>
      <c r="H192" s="210">
        <v>178.98099999999999</v>
      </c>
      <c r="I192" s="211"/>
      <c r="J192" s="207"/>
      <c r="K192" s="207"/>
      <c r="L192" s="212"/>
      <c r="M192" s="213"/>
      <c r="N192" s="214"/>
      <c r="O192" s="214"/>
      <c r="P192" s="214"/>
      <c r="Q192" s="214"/>
      <c r="R192" s="214"/>
      <c r="S192" s="214"/>
      <c r="T192" s="215"/>
      <c r="AT192" s="216" t="s">
        <v>143</v>
      </c>
      <c r="AU192" s="216" t="s">
        <v>84</v>
      </c>
      <c r="AV192" s="12" t="s">
        <v>84</v>
      </c>
      <c r="AW192" s="12" t="s">
        <v>39</v>
      </c>
      <c r="AX192" s="12" t="s">
        <v>76</v>
      </c>
      <c r="AY192" s="216" t="s">
        <v>134</v>
      </c>
    </row>
    <row r="193" spans="2:51" s="12" customFormat="1">
      <c r="B193" s="206"/>
      <c r="C193" s="207"/>
      <c r="D193" s="196" t="s">
        <v>143</v>
      </c>
      <c r="E193" s="208" t="s">
        <v>32</v>
      </c>
      <c r="F193" s="209" t="s">
        <v>823</v>
      </c>
      <c r="G193" s="207"/>
      <c r="H193" s="210">
        <v>10.852</v>
      </c>
      <c r="I193" s="211"/>
      <c r="J193" s="207"/>
      <c r="K193" s="207"/>
      <c r="L193" s="212"/>
      <c r="M193" s="213"/>
      <c r="N193" s="214"/>
      <c r="O193" s="214"/>
      <c r="P193" s="214"/>
      <c r="Q193" s="214"/>
      <c r="R193" s="214"/>
      <c r="S193" s="214"/>
      <c r="T193" s="215"/>
      <c r="AT193" s="216" t="s">
        <v>143</v>
      </c>
      <c r="AU193" s="216" t="s">
        <v>84</v>
      </c>
      <c r="AV193" s="12" t="s">
        <v>84</v>
      </c>
      <c r="AW193" s="12" t="s">
        <v>39</v>
      </c>
      <c r="AX193" s="12" t="s">
        <v>76</v>
      </c>
      <c r="AY193" s="216" t="s">
        <v>134</v>
      </c>
    </row>
    <row r="194" spans="2:51" s="14" customFormat="1">
      <c r="B194" s="232"/>
      <c r="C194" s="233"/>
      <c r="D194" s="196" t="s">
        <v>143</v>
      </c>
      <c r="E194" s="234" t="s">
        <v>32</v>
      </c>
      <c r="F194" s="235" t="s">
        <v>218</v>
      </c>
      <c r="G194" s="233"/>
      <c r="H194" s="236">
        <v>189.833</v>
      </c>
      <c r="I194" s="237"/>
      <c r="J194" s="233"/>
      <c r="K194" s="233"/>
      <c r="L194" s="238"/>
      <c r="M194" s="239"/>
      <c r="N194" s="240"/>
      <c r="O194" s="240"/>
      <c r="P194" s="240"/>
      <c r="Q194" s="240"/>
      <c r="R194" s="240"/>
      <c r="S194" s="240"/>
      <c r="T194" s="241"/>
      <c r="AT194" s="242" t="s">
        <v>143</v>
      </c>
      <c r="AU194" s="242" t="s">
        <v>84</v>
      </c>
      <c r="AV194" s="14" t="s">
        <v>159</v>
      </c>
      <c r="AW194" s="14" t="s">
        <v>39</v>
      </c>
      <c r="AX194" s="14" t="s">
        <v>76</v>
      </c>
      <c r="AY194" s="242" t="s">
        <v>134</v>
      </c>
    </row>
    <row r="195" spans="2:51" s="11" customFormat="1">
      <c r="B195" s="194"/>
      <c r="C195" s="195"/>
      <c r="D195" s="196" t="s">
        <v>143</v>
      </c>
      <c r="E195" s="197" t="s">
        <v>32</v>
      </c>
      <c r="F195" s="198" t="s">
        <v>824</v>
      </c>
      <c r="G195" s="195"/>
      <c r="H195" s="199" t="s">
        <v>32</v>
      </c>
      <c r="I195" s="200"/>
      <c r="J195" s="195"/>
      <c r="K195" s="195"/>
      <c r="L195" s="201"/>
      <c r="M195" s="202"/>
      <c r="N195" s="203"/>
      <c r="O195" s="203"/>
      <c r="P195" s="203"/>
      <c r="Q195" s="203"/>
      <c r="R195" s="203"/>
      <c r="S195" s="203"/>
      <c r="T195" s="204"/>
      <c r="AT195" s="205" t="s">
        <v>143</v>
      </c>
      <c r="AU195" s="205" t="s">
        <v>84</v>
      </c>
      <c r="AV195" s="11" t="s">
        <v>23</v>
      </c>
      <c r="AW195" s="11" t="s">
        <v>39</v>
      </c>
      <c r="AX195" s="11" t="s">
        <v>76</v>
      </c>
      <c r="AY195" s="205" t="s">
        <v>134</v>
      </c>
    </row>
    <row r="196" spans="2:51" s="12" customFormat="1">
      <c r="B196" s="206"/>
      <c r="C196" s="207"/>
      <c r="D196" s="196" t="s">
        <v>143</v>
      </c>
      <c r="E196" s="208" t="s">
        <v>32</v>
      </c>
      <c r="F196" s="209" t="s">
        <v>825</v>
      </c>
      <c r="G196" s="207"/>
      <c r="H196" s="210">
        <v>58.607999999999997</v>
      </c>
      <c r="I196" s="211"/>
      <c r="J196" s="207"/>
      <c r="K196" s="207"/>
      <c r="L196" s="212"/>
      <c r="M196" s="213"/>
      <c r="N196" s="214"/>
      <c r="O196" s="214"/>
      <c r="P196" s="214"/>
      <c r="Q196" s="214"/>
      <c r="R196" s="214"/>
      <c r="S196" s="214"/>
      <c r="T196" s="215"/>
      <c r="AT196" s="216" t="s">
        <v>143</v>
      </c>
      <c r="AU196" s="216" t="s">
        <v>84</v>
      </c>
      <c r="AV196" s="12" t="s">
        <v>84</v>
      </c>
      <c r="AW196" s="12" t="s">
        <v>39</v>
      </c>
      <c r="AX196" s="12" t="s">
        <v>76</v>
      </c>
      <c r="AY196" s="216" t="s">
        <v>134</v>
      </c>
    </row>
    <row r="197" spans="2:51" s="14" customFormat="1">
      <c r="B197" s="232"/>
      <c r="C197" s="233"/>
      <c r="D197" s="196" t="s">
        <v>143</v>
      </c>
      <c r="E197" s="234" t="s">
        <v>32</v>
      </c>
      <c r="F197" s="235" t="s">
        <v>218</v>
      </c>
      <c r="G197" s="233"/>
      <c r="H197" s="236">
        <v>58.607999999999997</v>
      </c>
      <c r="I197" s="237"/>
      <c r="J197" s="233"/>
      <c r="K197" s="233"/>
      <c r="L197" s="238"/>
      <c r="M197" s="239"/>
      <c r="N197" s="240"/>
      <c r="O197" s="240"/>
      <c r="P197" s="240"/>
      <c r="Q197" s="240"/>
      <c r="R197" s="240"/>
      <c r="S197" s="240"/>
      <c r="T197" s="241"/>
      <c r="AT197" s="242" t="s">
        <v>143</v>
      </c>
      <c r="AU197" s="242" t="s">
        <v>84</v>
      </c>
      <c r="AV197" s="14" t="s">
        <v>159</v>
      </c>
      <c r="AW197" s="14" t="s">
        <v>39</v>
      </c>
      <c r="AX197" s="14" t="s">
        <v>76</v>
      </c>
      <c r="AY197" s="242" t="s">
        <v>134</v>
      </c>
    </row>
    <row r="198" spans="2:51" s="11" customFormat="1">
      <c r="B198" s="194"/>
      <c r="C198" s="195"/>
      <c r="D198" s="196" t="s">
        <v>143</v>
      </c>
      <c r="E198" s="197" t="s">
        <v>32</v>
      </c>
      <c r="F198" s="198" t="s">
        <v>826</v>
      </c>
      <c r="G198" s="195"/>
      <c r="H198" s="199" t="s">
        <v>32</v>
      </c>
      <c r="I198" s="200"/>
      <c r="J198" s="195"/>
      <c r="K198" s="195"/>
      <c r="L198" s="201"/>
      <c r="M198" s="202"/>
      <c r="N198" s="203"/>
      <c r="O198" s="203"/>
      <c r="P198" s="203"/>
      <c r="Q198" s="203"/>
      <c r="R198" s="203"/>
      <c r="S198" s="203"/>
      <c r="T198" s="204"/>
      <c r="AT198" s="205" t="s">
        <v>143</v>
      </c>
      <c r="AU198" s="205" t="s">
        <v>84</v>
      </c>
      <c r="AV198" s="11" t="s">
        <v>23</v>
      </c>
      <c r="AW198" s="11" t="s">
        <v>39</v>
      </c>
      <c r="AX198" s="11" t="s">
        <v>76</v>
      </c>
      <c r="AY198" s="205" t="s">
        <v>134</v>
      </c>
    </row>
    <row r="199" spans="2:51" s="12" customFormat="1">
      <c r="B199" s="206"/>
      <c r="C199" s="207"/>
      <c r="D199" s="196" t="s">
        <v>143</v>
      </c>
      <c r="E199" s="208" t="s">
        <v>32</v>
      </c>
      <c r="F199" s="209" t="s">
        <v>827</v>
      </c>
      <c r="G199" s="207"/>
      <c r="H199" s="210">
        <v>181.74799999999999</v>
      </c>
      <c r="I199" s="211"/>
      <c r="J199" s="207"/>
      <c r="K199" s="207"/>
      <c r="L199" s="212"/>
      <c r="M199" s="213"/>
      <c r="N199" s="214"/>
      <c r="O199" s="214"/>
      <c r="P199" s="214"/>
      <c r="Q199" s="214"/>
      <c r="R199" s="214"/>
      <c r="S199" s="214"/>
      <c r="T199" s="215"/>
      <c r="AT199" s="216" t="s">
        <v>143</v>
      </c>
      <c r="AU199" s="216" t="s">
        <v>84</v>
      </c>
      <c r="AV199" s="12" t="s">
        <v>84</v>
      </c>
      <c r="AW199" s="12" t="s">
        <v>39</v>
      </c>
      <c r="AX199" s="12" t="s">
        <v>76</v>
      </c>
      <c r="AY199" s="216" t="s">
        <v>134</v>
      </c>
    </row>
    <row r="200" spans="2:51" s="14" customFormat="1">
      <c r="B200" s="232"/>
      <c r="C200" s="233"/>
      <c r="D200" s="196" t="s">
        <v>143</v>
      </c>
      <c r="E200" s="234" t="s">
        <v>32</v>
      </c>
      <c r="F200" s="235" t="s">
        <v>218</v>
      </c>
      <c r="G200" s="233"/>
      <c r="H200" s="236">
        <v>181.74799999999999</v>
      </c>
      <c r="I200" s="237"/>
      <c r="J200" s="233"/>
      <c r="K200" s="233"/>
      <c r="L200" s="238"/>
      <c r="M200" s="239"/>
      <c r="N200" s="240"/>
      <c r="O200" s="240"/>
      <c r="P200" s="240"/>
      <c r="Q200" s="240"/>
      <c r="R200" s="240"/>
      <c r="S200" s="240"/>
      <c r="T200" s="241"/>
      <c r="AT200" s="242" t="s">
        <v>143</v>
      </c>
      <c r="AU200" s="242" t="s">
        <v>84</v>
      </c>
      <c r="AV200" s="14" t="s">
        <v>159</v>
      </c>
      <c r="AW200" s="14" t="s">
        <v>39</v>
      </c>
      <c r="AX200" s="14" t="s">
        <v>76</v>
      </c>
      <c r="AY200" s="242" t="s">
        <v>134</v>
      </c>
    </row>
    <row r="201" spans="2:51" s="11" customFormat="1">
      <c r="B201" s="194"/>
      <c r="C201" s="195"/>
      <c r="D201" s="196" t="s">
        <v>143</v>
      </c>
      <c r="E201" s="197" t="s">
        <v>32</v>
      </c>
      <c r="F201" s="198" t="s">
        <v>828</v>
      </c>
      <c r="G201" s="195"/>
      <c r="H201" s="199" t="s">
        <v>32</v>
      </c>
      <c r="I201" s="200"/>
      <c r="J201" s="195"/>
      <c r="K201" s="195"/>
      <c r="L201" s="201"/>
      <c r="M201" s="202"/>
      <c r="N201" s="203"/>
      <c r="O201" s="203"/>
      <c r="P201" s="203"/>
      <c r="Q201" s="203"/>
      <c r="R201" s="203"/>
      <c r="S201" s="203"/>
      <c r="T201" s="204"/>
      <c r="AT201" s="205" t="s">
        <v>143</v>
      </c>
      <c r="AU201" s="205" t="s">
        <v>84</v>
      </c>
      <c r="AV201" s="11" t="s">
        <v>23</v>
      </c>
      <c r="AW201" s="11" t="s">
        <v>39</v>
      </c>
      <c r="AX201" s="11" t="s">
        <v>76</v>
      </c>
      <c r="AY201" s="205" t="s">
        <v>134</v>
      </c>
    </row>
    <row r="202" spans="2:51" s="12" customFormat="1">
      <c r="B202" s="206"/>
      <c r="C202" s="207"/>
      <c r="D202" s="196" t="s">
        <v>143</v>
      </c>
      <c r="E202" s="208" t="s">
        <v>32</v>
      </c>
      <c r="F202" s="209" t="s">
        <v>829</v>
      </c>
      <c r="G202" s="207"/>
      <c r="H202" s="210">
        <v>151.19</v>
      </c>
      <c r="I202" s="211"/>
      <c r="J202" s="207"/>
      <c r="K202" s="207"/>
      <c r="L202" s="212"/>
      <c r="M202" s="213"/>
      <c r="N202" s="214"/>
      <c r="O202" s="214"/>
      <c r="P202" s="214"/>
      <c r="Q202" s="214"/>
      <c r="R202" s="214"/>
      <c r="S202" s="214"/>
      <c r="T202" s="215"/>
      <c r="AT202" s="216" t="s">
        <v>143</v>
      </c>
      <c r="AU202" s="216" t="s">
        <v>84</v>
      </c>
      <c r="AV202" s="12" t="s">
        <v>84</v>
      </c>
      <c r="AW202" s="12" t="s">
        <v>39</v>
      </c>
      <c r="AX202" s="12" t="s">
        <v>76</v>
      </c>
      <c r="AY202" s="216" t="s">
        <v>134</v>
      </c>
    </row>
    <row r="203" spans="2:51" s="14" customFormat="1">
      <c r="B203" s="232"/>
      <c r="C203" s="233"/>
      <c r="D203" s="196" t="s">
        <v>143</v>
      </c>
      <c r="E203" s="234" t="s">
        <v>32</v>
      </c>
      <c r="F203" s="235" t="s">
        <v>218</v>
      </c>
      <c r="G203" s="233"/>
      <c r="H203" s="236">
        <v>151.19</v>
      </c>
      <c r="I203" s="237"/>
      <c r="J203" s="233"/>
      <c r="K203" s="233"/>
      <c r="L203" s="238"/>
      <c r="M203" s="239"/>
      <c r="N203" s="240"/>
      <c r="O203" s="240"/>
      <c r="P203" s="240"/>
      <c r="Q203" s="240"/>
      <c r="R203" s="240"/>
      <c r="S203" s="240"/>
      <c r="T203" s="241"/>
      <c r="AT203" s="242" t="s">
        <v>143</v>
      </c>
      <c r="AU203" s="242" t="s">
        <v>84</v>
      </c>
      <c r="AV203" s="14" t="s">
        <v>159</v>
      </c>
      <c r="AW203" s="14" t="s">
        <v>39</v>
      </c>
      <c r="AX203" s="14" t="s">
        <v>76</v>
      </c>
      <c r="AY203" s="242" t="s">
        <v>134</v>
      </c>
    </row>
    <row r="204" spans="2:51" s="11" customFormat="1">
      <c r="B204" s="194"/>
      <c r="C204" s="195"/>
      <c r="D204" s="196" t="s">
        <v>143</v>
      </c>
      <c r="E204" s="197" t="s">
        <v>32</v>
      </c>
      <c r="F204" s="198" t="s">
        <v>830</v>
      </c>
      <c r="G204" s="195"/>
      <c r="H204" s="199" t="s">
        <v>32</v>
      </c>
      <c r="I204" s="200"/>
      <c r="J204" s="195"/>
      <c r="K204" s="195"/>
      <c r="L204" s="201"/>
      <c r="M204" s="202"/>
      <c r="N204" s="203"/>
      <c r="O204" s="203"/>
      <c r="P204" s="203"/>
      <c r="Q204" s="203"/>
      <c r="R204" s="203"/>
      <c r="S204" s="203"/>
      <c r="T204" s="204"/>
      <c r="AT204" s="205" t="s">
        <v>143</v>
      </c>
      <c r="AU204" s="205" t="s">
        <v>84</v>
      </c>
      <c r="AV204" s="11" t="s">
        <v>23</v>
      </c>
      <c r="AW204" s="11" t="s">
        <v>39</v>
      </c>
      <c r="AX204" s="11" t="s">
        <v>76</v>
      </c>
      <c r="AY204" s="205" t="s">
        <v>134</v>
      </c>
    </row>
    <row r="205" spans="2:51" s="12" customFormat="1">
      <c r="B205" s="206"/>
      <c r="C205" s="207"/>
      <c r="D205" s="196" t="s">
        <v>143</v>
      </c>
      <c r="E205" s="208" t="s">
        <v>32</v>
      </c>
      <c r="F205" s="209" t="s">
        <v>831</v>
      </c>
      <c r="G205" s="207"/>
      <c r="H205" s="210">
        <v>298.83699999999999</v>
      </c>
      <c r="I205" s="211"/>
      <c r="J205" s="207"/>
      <c r="K205" s="207"/>
      <c r="L205" s="212"/>
      <c r="M205" s="213"/>
      <c r="N205" s="214"/>
      <c r="O205" s="214"/>
      <c r="P205" s="214"/>
      <c r="Q205" s="214"/>
      <c r="R205" s="214"/>
      <c r="S205" s="214"/>
      <c r="T205" s="215"/>
      <c r="AT205" s="216" t="s">
        <v>143</v>
      </c>
      <c r="AU205" s="216" t="s">
        <v>84</v>
      </c>
      <c r="AV205" s="12" t="s">
        <v>84</v>
      </c>
      <c r="AW205" s="12" t="s">
        <v>39</v>
      </c>
      <c r="AX205" s="12" t="s">
        <v>76</v>
      </c>
      <c r="AY205" s="216" t="s">
        <v>134</v>
      </c>
    </row>
    <row r="206" spans="2:51" s="14" customFormat="1">
      <c r="B206" s="232"/>
      <c r="C206" s="233"/>
      <c r="D206" s="196" t="s">
        <v>143</v>
      </c>
      <c r="E206" s="234" t="s">
        <v>32</v>
      </c>
      <c r="F206" s="235" t="s">
        <v>218</v>
      </c>
      <c r="G206" s="233"/>
      <c r="H206" s="236">
        <v>298.83699999999999</v>
      </c>
      <c r="I206" s="237"/>
      <c r="J206" s="233"/>
      <c r="K206" s="233"/>
      <c r="L206" s="238"/>
      <c r="M206" s="239"/>
      <c r="N206" s="240"/>
      <c r="O206" s="240"/>
      <c r="P206" s="240"/>
      <c r="Q206" s="240"/>
      <c r="R206" s="240"/>
      <c r="S206" s="240"/>
      <c r="T206" s="241"/>
      <c r="AT206" s="242" t="s">
        <v>143</v>
      </c>
      <c r="AU206" s="242" t="s">
        <v>84</v>
      </c>
      <c r="AV206" s="14" t="s">
        <v>159</v>
      </c>
      <c r="AW206" s="14" t="s">
        <v>39</v>
      </c>
      <c r="AX206" s="14" t="s">
        <v>76</v>
      </c>
      <c r="AY206" s="242" t="s">
        <v>134</v>
      </c>
    </row>
    <row r="207" spans="2:51" s="11" customFormat="1">
      <c r="B207" s="194"/>
      <c r="C207" s="195"/>
      <c r="D207" s="196" t="s">
        <v>143</v>
      </c>
      <c r="E207" s="197" t="s">
        <v>32</v>
      </c>
      <c r="F207" s="198" t="s">
        <v>832</v>
      </c>
      <c r="G207" s="195"/>
      <c r="H207" s="199" t="s">
        <v>32</v>
      </c>
      <c r="I207" s="200"/>
      <c r="J207" s="195"/>
      <c r="K207" s="195"/>
      <c r="L207" s="201"/>
      <c r="M207" s="202"/>
      <c r="N207" s="203"/>
      <c r="O207" s="203"/>
      <c r="P207" s="203"/>
      <c r="Q207" s="203"/>
      <c r="R207" s="203"/>
      <c r="S207" s="203"/>
      <c r="T207" s="204"/>
      <c r="AT207" s="205" t="s">
        <v>143</v>
      </c>
      <c r="AU207" s="205" t="s">
        <v>84</v>
      </c>
      <c r="AV207" s="11" t="s">
        <v>23</v>
      </c>
      <c r="AW207" s="11" t="s">
        <v>39</v>
      </c>
      <c r="AX207" s="11" t="s">
        <v>76</v>
      </c>
      <c r="AY207" s="205" t="s">
        <v>134</v>
      </c>
    </row>
    <row r="208" spans="2:51" s="12" customFormat="1">
      <c r="B208" s="206"/>
      <c r="C208" s="207"/>
      <c r="D208" s="196" t="s">
        <v>143</v>
      </c>
      <c r="E208" s="208" t="s">
        <v>32</v>
      </c>
      <c r="F208" s="209" t="s">
        <v>833</v>
      </c>
      <c r="G208" s="207"/>
      <c r="H208" s="210">
        <v>72.739999999999995</v>
      </c>
      <c r="I208" s="211"/>
      <c r="J208" s="207"/>
      <c r="K208" s="207"/>
      <c r="L208" s="212"/>
      <c r="M208" s="213"/>
      <c r="N208" s="214"/>
      <c r="O208" s="214"/>
      <c r="P208" s="214"/>
      <c r="Q208" s="214"/>
      <c r="R208" s="214"/>
      <c r="S208" s="214"/>
      <c r="T208" s="215"/>
      <c r="AT208" s="216" t="s">
        <v>143</v>
      </c>
      <c r="AU208" s="216" t="s">
        <v>84</v>
      </c>
      <c r="AV208" s="12" t="s">
        <v>84</v>
      </c>
      <c r="AW208" s="12" t="s">
        <v>39</v>
      </c>
      <c r="AX208" s="12" t="s">
        <v>76</v>
      </c>
      <c r="AY208" s="216" t="s">
        <v>134</v>
      </c>
    </row>
    <row r="209" spans="2:65" s="12" customFormat="1">
      <c r="B209" s="206"/>
      <c r="C209" s="207"/>
      <c r="D209" s="196" t="s">
        <v>143</v>
      </c>
      <c r="E209" s="208" t="s">
        <v>32</v>
      </c>
      <c r="F209" s="209" t="s">
        <v>834</v>
      </c>
      <c r="G209" s="207"/>
      <c r="H209" s="210">
        <v>19.3</v>
      </c>
      <c r="I209" s="211"/>
      <c r="J209" s="207"/>
      <c r="K209" s="207"/>
      <c r="L209" s="212"/>
      <c r="M209" s="213"/>
      <c r="N209" s="214"/>
      <c r="O209" s="214"/>
      <c r="P209" s="214"/>
      <c r="Q209" s="214"/>
      <c r="R209" s="214"/>
      <c r="S209" s="214"/>
      <c r="T209" s="215"/>
      <c r="AT209" s="216" t="s">
        <v>143</v>
      </c>
      <c r="AU209" s="216" t="s">
        <v>84</v>
      </c>
      <c r="AV209" s="12" t="s">
        <v>84</v>
      </c>
      <c r="AW209" s="12" t="s">
        <v>39</v>
      </c>
      <c r="AX209" s="12" t="s">
        <v>76</v>
      </c>
      <c r="AY209" s="216" t="s">
        <v>134</v>
      </c>
    </row>
    <row r="210" spans="2:65" s="12" customFormat="1">
      <c r="B210" s="206"/>
      <c r="C210" s="207"/>
      <c r="D210" s="196" t="s">
        <v>143</v>
      </c>
      <c r="E210" s="208" t="s">
        <v>32</v>
      </c>
      <c r="F210" s="209" t="s">
        <v>835</v>
      </c>
      <c r="G210" s="207"/>
      <c r="H210" s="210">
        <v>3.74</v>
      </c>
      <c r="I210" s="211"/>
      <c r="J210" s="207"/>
      <c r="K210" s="207"/>
      <c r="L210" s="212"/>
      <c r="M210" s="213"/>
      <c r="N210" s="214"/>
      <c r="O210" s="214"/>
      <c r="P210" s="214"/>
      <c r="Q210" s="214"/>
      <c r="R210" s="214"/>
      <c r="S210" s="214"/>
      <c r="T210" s="215"/>
      <c r="AT210" s="216" t="s">
        <v>143</v>
      </c>
      <c r="AU210" s="216" t="s">
        <v>84</v>
      </c>
      <c r="AV210" s="12" t="s">
        <v>84</v>
      </c>
      <c r="AW210" s="12" t="s">
        <v>39</v>
      </c>
      <c r="AX210" s="12" t="s">
        <v>76</v>
      </c>
      <c r="AY210" s="216" t="s">
        <v>134</v>
      </c>
    </row>
    <row r="211" spans="2:65" s="12" customFormat="1">
      <c r="B211" s="206"/>
      <c r="C211" s="207"/>
      <c r="D211" s="196" t="s">
        <v>143</v>
      </c>
      <c r="E211" s="208" t="s">
        <v>32</v>
      </c>
      <c r="F211" s="209" t="s">
        <v>836</v>
      </c>
      <c r="G211" s="207"/>
      <c r="H211" s="210">
        <v>17</v>
      </c>
      <c r="I211" s="211"/>
      <c r="J211" s="207"/>
      <c r="K211" s="207"/>
      <c r="L211" s="212"/>
      <c r="M211" s="213"/>
      <c r="N211" s="214"/>
      <c r="O211" s="214"/>
      <c r="P211" s="214"/>
      <c r="Q211" s="214"/>
      <c r="R211" s="214"/>
      <c r="S211" s="214"/>
      <c r="T211" s="215"/>
      <c r="AT211" s="216" t="s">
        <v>143</v>
      </c>
      <c r="AU211" s="216" t="s">
        <v>84</v>
      </c>
      <c r="AV211" s="12" t="s">
        <v>84</v>
      </c>
      <c r="AW211" s="12" t="s">
        <v>39</v>
      </c>
      <c r="AX211" s="12" t="s">
        <v>76</v>
      </c>
      <c r="AY211" s="216" t="s">
        <v>134</v>
      </c>
    </row>
    <row r="212" spans="2:65" s="12" customFormat="1">
      <c r="B212" s="206"/>
      <c r="C212" s="207"/>
      <c r="D212" s="196" t="s">
        <v>143</v>
      </c>
      <c r="E212" s="208" t="s">
        <v>32</v>
      </c>
      <c r="F212" s="209" t="s">
        <v>837</v>
      </c>
      <c r="G212" s="207"/>
      <c r="H212" s="210">
        <v>13.52</v>
      </c>
      <c r="I212" s="211"/>
      <c r="J212" s="207"/>
      <c r="K212" s="207"/>
      <c r="L212" s="212"/>
      <c r="M212" s="213"/>
      <c r="N212" s="214"/>
      <c r="O212" s="214"/>
      <c r="P212" s="214"/>
      <c r="Q212" s="214"/>
      <c r="R212" s="214"/>
      <c r="S212" s="214"/>
      <c r="T212" s="215"/>
      <c r="AT212" s="216" t="s">
        <v>143</v>
      </c>
      <c r="AU212" s="216" t="s">
        <v>84</v>
      </c>
      <c r="AV212" s="12" t="s">
        <v>84</v>
      </c>
      <c r="AW212" s="12" t="s">
        <v>39</v>
      </c>
      <c r="AX212" s="12" t="s">
        <v>76</v>
      </c>
      <c r="AY212" s="216" t="s">
        <v>134</v>
      </c>
    </row>
    <row r="213" spans="2:65" s="12" customFormat="1">
      <c r="B213" s="206"/>
      <c r="C213" s="207"/>
      <c r="D213" s="196" t="s">
        <v>143</v>
      </c>
      <c r="E213" s="208" t="s">
        <v>32</v>
      </c>
      <c r="F213" s="209" t="s">
        <v>838</v>
      </c>
      <c r="G213" s="207"/>
      <c r="H213" s="210">
        <v>30.98</v>
      </c>
      <c r="I213" s="211"/>
      <c r="J213" s="207"/>
      <c r="K213" s="207"/>
      <c r="L213" s="212"/>
      <c r="M213" s="213"/>
      <c r="N213" s="214"/>
      <c r="O213" s="214"/>
      <c r="P213" s="214"/>
      <c r="Q213" s="214"/>
      <c r="R213" s="214"/>
      <c r="S213" s="214"/>
      <c r="T213" s="215"/>
      <c r="AT213" s="216" t="s">
        <v>143</v>
      </c>
      <c r="AU213" s="216" t="s">
        <v>84</v>
      </c>
      <c r="AV213" s="12" t="s">
        <v>84</v>
      </c>
      <c r="AW213" s="12" t="s">
        <v>39</v>
      </c>
      <c r="AX213" s="12" t="s">
        <v>76</v>
      </c>
      <c r="AY213" s="216" t="s">
        <v>134</v>
      </c>
    </row>
    <row r="214" spans="2:65" s="14" customFormat="1">
      <c r="B214" s="232"/>
      <c r="C214" s="233"/>
      <c r="D214" s="196" t="s">
        <v>143</v>
      </c>
      <c r="E214" s="234" t="s">
        <v>32</v>
      </c>
      <c r="F214" s="235" t="s">
        <v>218</v>
      </c>
      <c r="G214" s="233"/>
      <c r="H214" s="236">
        <v>157.28</v>
      </c>
      <c r="I214" s="237"/>
      <c r="J214" s="233"/>
      <c r="K214" s="233"/>
      <c r="L214" s="238"/>
      <c r="M214" s="239"/>
      <c r="N214" s="240"/>
      <c r="O214" s="240"/>
      <c r="P214" s="240"/>
      <c r="Q214" s="240"/>
      <c r="R214" s="240"/>
      <c r="S214" s="240"/>
      <c r="T214" s="241"/>
      <c r="AT214" s="242" t="s">
        <v>143</v>
      </c>
      <c r="AU214" s="242" t="s">
        <v>84</v>
      </c>
      <c r="AV214" s="14" t="s">
        <v>159</v>
      </c>
      <c r="AW214" s="14" t="s">
        <v>39</v>
      </c>
      <c r="AX214" s="14" t="s">
        <v>76</v>
      </c>
      <c r="AY214" s="242" t="s">
        <v>134</v>
      </c>
    </row>
    <row r="215" spans="2:65" s="13" customFormat="1">
      <c r="B215" s="217"/>
      <c r="C215" s="218"/>
      <c r="D215" s="219" t="s">
        <v>143</v>
      </c>
      <c r="E215" s="220" t="s">
        <v>32</v>
      </c>
      <c r="F215" s="221" t="s">
        <v>150</v>
      </c>
      <c r="G215" s="218"/>
      <c r="H215" s="222">
        <v>1771.0260000000001</v>
      </c>
      <c r="I215" s="223"/>
      <c r="J215" s="218"/>
      <c r="K215" s="218"/>
      <c r="L215" s="224"/>
      <c r="M215" s="225"/>
      <c r="N215" s="226"/>
      <c r="O215" s="226"/>
      <c r="P215" s="226"/>
      <c r="Q215" s="226"/>
      <c r="R215" s="226"/>
      <c r="S215" s="226"/>
      <c r="T215" s="227"/>
      <c r="AT215" s="228" t="s">
        <v>143</v>
      </c>
      <c r="AU215" s="228" t="s">
        <v>84</v>
      </c>
      <c r="AV215" s="13" t="s">
        <v>141</v>
      </c>
      <c r="AW215" s="13" t="s">
        <v>39</v>
      </c>
      <c r="AX215" s="13" t="s">
        <v>23</v>
      </c>
      <c r="AY215" s="228" t="s">
        <v>134</v>
      </c>
    </row>
    <row r="216" spans="2:65" s="1" customFormat="1" ht="40.15" customHeight="1">
      <c r="B216" s="35"/>
      <c r="C216" s="182" t="s">
        <v>276</v>
      </c>
      <c r="D216" s="182" t="s">
        <v>136</v>
      </c>
      <c r="E216" s="183" t="s">
        <v>238</v>
      </c>
      <c r="F216" s="184" t="s">
        <v>239</v>
      </c>
      <c r="G216" s="185" t="s">
        <v>214</v>
      </c>
      <c r="H216" s="186">
        <v>531.30700000000002</v>
      </c>
      <c r="I216" s="187"/>
      <c r="J216" s="188">
        <f>ROUND(I216*H216,2)</f>
        <v>0</v>
      </c>
      <c r="K216" s="184" t="s">
        <v>140</v>
      </c>
      <c r="L216" s="55"/>
      <c r="M216" s="189" t="s">
        <v>32</v>
      </c>
      <c r="N216" s="190" t="s">
        <v>47</v>
      </c>
      <c r="O216" s="36"/>
      <c r="P216" s="191">
        <f>O216*H216</f>
        <v>0</v>
      </c>
      <c r="Q216" s="191">
        <v>0</v>
      </c>
      <c r="R216" s="191">
        <f>Q216*H216</f>
        <v>0</v>
      </c>
      <c r="S216" s="191">
        <v>0</v>
      </c>
      <c r="T216" s="192">
        <f>S216*H216</f>
        <v>0</v>
      </c>
      <c r="AR216" s="18" t="s">
        <v>141</v>
      </c>
      <c r="AT216" s="18" t="s">
        <v>136</v>
      </c>
      <c r="AU216" s="18" t="s">
        <v>84</v>
      </c>
      <c r="AY216" s="18" t="s">
        <v>134</v>
      </c>
      <c r="BE216" s="193">
        <f>IF(N216="základní",J216,0)</f>
        <v>0</v>
      </c>
      <c r="BF216" s="193">
        <f>IF(N216="snížená",J216,0)</f>
        <v>0</v>
      </c>
      <c r="BG216" s="193">
        <f>IF(N216="zákl. přenesená",J216,0)</f>
        <v>0</v>
      </c>
      <c r="BH216" s="193">
        <f>IF(N216="sníž. přenesená",J216,0)</f>
        <v>0</v>
      </c>
      <c r="BI216" s="193">
        <f>IF(N216="nulová",J216,0)</f>
        <v>0</v>
      </c>
      <c r="BJ216" s="18" t="s">
        <v>23</v>
      </c>
      <c r="BK216" s="193">
        <f>ROUND(I216*H216,2)</f>
        <v>0</v>
      </c>
      <c r="BL216" s="18" t="s">
        <v>141</v>
      </c>
      <c r="BM216" s="18" t="s">
        <v>839</v>
      </c>
    </row>
    <row r="217" spans="2:65" s="11" customFormat="1">
      <c r="B217" s="194"/>
      <c r="C217" s="195"/>
      <c r="D217" s="196" t="s">
        <v>143</v>
      </c>
      <c r="E217" s="197" t="s">
        <v>32</v>
      </c>
      <c r="F217" s="198" t="s">
        <v>840</v>
      </c>
      <c r="G217" s="195"/>
      <c r="H217" s="199" t="s">
        <v>32</v>
      </c>
      <c r="I217" s="200"/>
      <c r="J217" s="195"/>
      <c r="K217" s="195"/>
      <c r="L217" s="201"/>
      <c r="M217" s="202"/>
      <c r="N217" s="203"/>
      <c r="O217" s="203"/>
      <c r="P217" s="203"/>
      <c r="Q217" s="203"/>
      <c r="R217" s="203"/>
      <c r="S217" s="203"/>
      <c r="T217" s="204"/>
      <c r="AT217" s="205" t="s">
        <v>143</v>
      </c>
      <c r="AU217" s="205" t="s">
        <v>84</v>
      </c>
      <c r="AV217" s="11" t="s">
        <v>23</v>
      </c>
      <c r="AW217" s="11" t="s">
        <v>39</v>
      </c>
      <c r="AX217" s="11" t="s">
        <v>76</v>
      </c>
      <c r="AY217" s="205" t="s">
        <v>134</v>
      </c>
    </row>
    <row r="218" spans="2:65" s="12" customFormat="1">
      <c r="B218" s="206"/>
      <c r="C218" s="207"/>
      <c r="D218" s="196" t="s">
        <v>143</v>
      </c>
      <c r="E218" s="208" t="s">
        <v>32</v>
      </c>
      <c r="F218" s="209" t="s">
        <v>841</v>
      </c>
      <c r="G218" s="207"/>
      <c r="H218" s="210">
        <v>220.059</v>
      </c>
      <c r="I218" s="211"/>
      <c r="J218" s="207"/>
      <c r="K218" s="207"/>
      <c r="L218" s="212"/>
      <c r="M218" s="213"/>
      <c r="N218" s="214"/>
      <c r="O218" s="214"/>
      <c r="P218" s="214"/>
      <c r="Q218" s="214"/>
      <c r="R218" s="214"/>
      <c r="S218" s="214"/>
      <c r="T218" s="215"/>
      <c r="AT218" s="216" t="s">
        <v>143</v>
      </c>
      <c r="AU218" s="216" t="s">
        <v>84</v>
      </c>
      <c r="AV218" s="12" t="s">
        <v>84</v>
      </c>
      <c r="AW218" s="12" t="s">
        <v>39</v>
      </c>
      <c r="AX218" s="12" t="s">
        <v>76</v>
      </c>
      <c r="AY218" s="216" t="s">
        <v>134</v>
      </c>
    </row>
    <row r="219" spans="2:65" s="11" customFormat="1">
      <c r="B219" s="194"/>
      <c r="C219" s="195"/>
      <c r="D219" s="196" t="s">
        <v>143</v>
      </c>
      <c r="E219" s="197" t="s">
        <v>32</v>
      </c>
      <c r="F219" s="198" t="s">
        <v>842</v>
      </c>
      <c r="G219" s="195"/>
      <c r="H219" s="199" t="s">
        <v>32</v>
      </c>
      <c r="I219" s="200"/>
      <c r="J219" s="195"/>
      <c r="K219" s="195"/>
      <c r="L219" s="201"/>
      <c r="M219" s="202"/>
      <c r="N219" s="203"/>
      <c r="O219" s="203"/>
      <c r="P219" s="203"/>
      <c r="Q219" s="203"/>
      <c r="R219" s="203"/>
      <c r="S219" s="203"/>
      <c r="T219" s="204"/>
      <c r="AT219" s="205" t="s">
        <v>143</v>
      </c>
      <c r="AU219" s="205" t="s">
        <v>84</v>
      </c>
      <c r="AV219" s="11" t="s">
        <v>23</v>
      </c>
      <c r="AW219" s="11" t="s">
        <v>39</v>
      </c>
      <c r="AX219" s="11" t="s">
        <v>76</v>
      </c>
      <c r="AY219" s="205" t="s">
        <v>134</v>
      </c>
    </row>
    <row r="220" spans="2:65" s="12" customFormat="1">
      <c r="B220" s="206"/>
      <c r="C220" s="207"/>
      <c r="D220" s="196" t="s">
        <v>143</v>
      </c>
      <c r="E220" s="208" t="s">
        <v>32</v>
      </c>
      <c r="F220" s="209" t="s">
        <v>843</v>
      </c>
      <c r="G220" s="207"/>
      <c r="H220" s="210">
        <v>56.95</v>
      </c>
      <c r="I220" s="211"/>
      <c r="J220" s="207"/>
      <c r="K220" s="207"/>
      <c r="L220" s="212"/>
      <c r="M220" s="213"/>
      <c r="N220" s="214"/>
      <c r="O220" s="214"/>
      <c r="P220" s="214"/>
      <c r="Q220" s="214"/>
      <c r="R220" s="214"/>
      <c r="S220" s="214"/>
      <c r="T220" s="215"/>
      <c r="AT220" s="216" t="s">
        <v>143</v>
      </c>
      <c r="AU220" s="216" t="s">
        <v>84</v>
      </c>
      <c r="AV220" s="12" t="s">
        <v>84</v>
      </c>
      <c r="AW220" s="12" t="s">
        <v>39</v>
      </c>
      <c r="AX220" s="12" t="s">
        <v>76</v>
      </c>
      <c r="AY220" s="216" t="s">
        <v>134</v>
      </c>
    </row>
    <row r="221" spans="2:65" s="11" customFormat="1">
      <c r="B221" s="194"/>
      <c r="C221" s="195"/>
      <c r="D221" s="196" t="s">
        <v>143</v>
      </c>
      <c r="E221" s="197" t="s">
        <v>32</v>
      </c>
      <c r="F221" s="198" t="s">
        <v>844</v>
      </c>
      <c r="G221" s="195"/>
      <c r="H221" s="199" t="s">
        <v>32</v>
      </c>
      <c r="I221" s="200"/>
      <c r="J221" s="195"/>
      <c r="K221" s="195"/>
      <c r="L221" s="201"/>
      <c r="M221" s="202"/>
      <c r="N221" s="203"/>
      <c r="O221" s="203"/>
      <c r="P221" s="203"/>
      <c r="Q221" s="203"/>
      <c r="R221" s="203"/>
      <c r="S221" s="203"/>
      <c r="T221" s="204"/>
      <c r="AT221" s="205" t="s">
        <v>143</v>
      </c>
      <c r="AU221" s="205" t="s">
        <v>84</v>
      </c>
      <c r="AV221" s="11" t="s">
        <v>23</v>
      </c>
      <c r="AW221" s="11" t="s">
        <v>39</v>
      </c>
      <c r="AX221" s="11" t="s">
        <v>76</v>
      </c>
      <c r="AY221" s="205" t="s">
        <v>134</v>
      </c>
    </row>
    <row r="222" spans="2:65" s="12" customFormat="1">
      <c r="B222" s="206"/>
      <c r="C222" s="207"/>
      <c r="D222" s="196" t="s">
        <v>143</v>
      </c>
      <c r="E222" s="208" t="s">
        <v>32</v>
      </c>
      <c r="F222" s="209" t="s">
        <v>845</v>
      </c>
      <c r="G222" s="207"/>
      <c r="H222" s="210">
        <v>17.582000000000001</v>
      </c>
      <c r="I222" s="211"/>
      <c r="J222" s="207"/>
      <c r="K222" s="207"/>
      <c r="L222" s="212"/>
      <c r="M222" s="213"/>
      <c r="N222" s="214"/>
      <c r="O222" s="214"/>
      <c r="P222" s="214"/>
      <c r="Q222" s="214"/>
      <c r="R222" s="214"/>
      <c r="S222" s="214"/>
      <c r="T222" s="215"/>
      <c r="AT222" s="216" t="s">
        <v>143</v>
      </c>
      <c r="AU222" s="216" t="s">
        <v>84</v>
      </c>
      <c r="AV222" s="12" t="s">
        <v>84</v>
      </c>
      <c r="AW222" s="12" t="s">
        <v>39</v>
      </c>
      <c r="AX222" s="12" t="s">
        <v>76</v>
      </c>
      <c r="AY222" s="216" t="s">
        <v>134</v>
      </c>
    </row>
    <row r="223" spans="2:65" s="11" customFormat="1">
      <c r="B223" s="194"/>
      <c r="C223" s="195"/>
      <c r="D223" s="196" t="s">
        <v>143</v>
      </c>
      <c r="E223" s="197" t="s">
        <v>32</v>
      </c>
      <c r="F223" s="198" t="s">
        <v>846</v>
      </c>
      <c r="G223" s="195"/>
      <c r="H223" s="199" t="s">
        <v>32</v>
      </c>
      <c r="I223" s="200"/>
      <c r="J223" s="195"/>
      <c r="K223" s="195"/>
      <c r="L223" s="201"/>
      <c r="M223" s="202"/>
      <c r="N223" s="203"/>
      <c r="O223" s="203"/>
      <c r="P223" s="203"/>
      <c r="Q223" s="203"/>
      <c r="R223" s="203"/>
      <c r="S223" s="203"/>
      <c r="T223" s="204"/>
      <c r="AT223" s="205" t="s">
        <v>143</v>
      </c>
      <c r="AU223" s="205" t="s">
        <v>84</v>
      </c>
      <c r="AV223" s="11" t="s">
        <v>23</v>
      </c>
      <c r="AW223" s="11" t="s">
        <v>39</v>
      </c>
      <c r="AX223" s="11" t="s">
        <v>76</v>
      </c>
      <c r="AY223" s="205" t="s">
        <v>134</v>
      </c>
    </row>
    <row r="224" spans="2:65" s="12" customFormat="1">
      <c r="B224" s="206"/>
      <c r="C224" s="207"/>
      <c r="D224" s="196" t="s">
        <v>143</v>
      </c>
      <c r="E224" s="208" t="s">
        <v>32</v>
      </c>
      <c r="F224" s="209" t="s">
        <v>847</v>
      </c>
      <c r="G224" s="207"/>
      <c r="H224" s="210">
        <v>54.524000000000001</v>
      </c>
      <c r="I224" s="211"/>
      <c r="J224" s="207"/>
      <c r="K224" s="207"/>
      <c r="L224" s="212"/>
      <c r="M224" s="213"/>
      <c r="N224" s="214"/>
      <c r="O224" s="214"/>
      <c r="P224" s="214"/>
      <c r="Q224" s="214"/>
      <c r="R224" s="214"/>
      <c r="S224" s="214"/>
      <c r="T224" s="215"/>
      <c r="AT224" s="216" t="s">
        <v>143</v>
      </c>
      <c r="AU224" s="216" t="s">
        <v>84</v>
      </c>
      <c r="AV224" s="12" t="s">
        <v>84</v>
      </c>
      <c r="AW224" s="12" t="s">
        <v>39</v>
      </c>
      <c r="AX224" s="12" t="s">
        <v>76</v>
      </c>
      <c r="AY224" s="216" t="s">
        <v>134</v>
      </c>
    </row>
    <row r="225" spans="2:65" s="11" customFormat="1">
      <c r="B225" s="194"/>
      <c r="C225" s="195"/>
      <c r="D225" s="196" t="s">
        <v>143</v>
      </c>
      <c r="E225" s="197" t="s">
        <v>32</v>
      </c>
      <c r="F225" s="198" t="s">
        <v>848</v>
      </c>
      <c r="G225" s="195"/>
      <c r="H225" s="199" t="s">
        <v>32</v>
      </c>
      <c r="I225" s="200"/>
      <c r="J225" s="195"/>
      <c r="K225" s="195"/>
      <c r="L225" s="201"/>
      <c r="M225" s="202"/>
      <c r="N225" s="203"/>
      <c r="O225" s="203"/>
      <c r="P225" s="203"/>
      <c r="Q225" s="203"/>
      <c r="R225" s="203"/>
      <c r="S225" s="203"/>
      <c r="T225" s="204"/>
      <c r="AT225" s="205" t="s">
        <v>143</v>
      </c>
      <c r="AU225" s="205" t="s">
        <v>84</v>
      </c>
      <c r="AV225" s="11" t="s">
        <v>23</v>
      </c>
      <c r="AW225" s="11" t="s">
        <v>39</v>
      </c>
      <c r="AX225" s="11" t="s">
        <v>76</v>
      </c>
      <c r="AY225" s="205" t="s">
        <v>134</v>
      </c>
    </row>
    <row r="226" spans="2:65" s="12" customFormat="1">
      <c r="B226" s="206"/>
      <c r="C226" s="207"/>
      <c r="D226" s="196" t="s">
        <v>143</v>
      </c>
      <c r="E226" s="208" t="s">
        <v>32</v>
      </c>
      <c r="F226" s="209" t="s">
        <v>849</v>
      </c>
      <c r="G226" s="207"/>
      <c r="H226" s="210">
        <v>45.356999999999999</v>
      </c>
      <c r="I226" s="211"/>
      <c r="J226" s="207"/>
      <c r="K226" s="207"/>
      <c r="L226" s="212"/>
      <c r="M226" s="213"/>
      <c r="N226" s="214"/>
      <c r="O226" s="214"/>
      <c r="P226" s="214"/>
      <c r="Q226" s="214"/>
      <c r="R226" s="214"/>
      <c r="S226" s="214"/>
      <c r="T226" s="215"/>
      <c r="AT226" s="216" t="s">
        <v>143</v>
      </c>
      <c r="AU226" s="216" t="s">
        <v>84</v>
      </c>
      <c r="AV226" s="12" t="s">
        <v>84</v>
      </c>
      <c r="AW226" s="12" t="s">
        <v>39</v>
      </c>
      <c r="AX226" s="12" t="s">
        <v>76</v>
      </c>
      <c r="AY226" s="216" t="s">
        <v>134</v>
      </c>
    </row>
    <row r="227" spans="2:65" s="11" customFormat="1">
      <c r="B227" s="194"/>
      <c r="C227" s="195"/>
      <c r="D227" s="196" t="s">
        <v>143</v>
      </c>
      <c r="E227" s="197" t="s">
        <v>32</v>
      </c>
      <c r="F227" s="198" t="s">
        <v>850</v>
      </c>
      <c r="G227" s="195"/>
      <c r="H227" s="199" t="s">
        <v>32</v>
      </c>
      <c r="I227" s="200"/>
      <c r="J227" s="195"/>
      <c r="K227" s="195"/>
      <c r="L227" s="201"/>
      <c r="M227" s="202"/>
      <c r="N227" s="203"/>
      <c r="O227" s="203"/>
      <c r="P227" s="203"/>
      <c r="Q227" s="203"/>
      <c r="R227" s="203"/>
      <c r="S227" s="203"/>
      <c r="T227" s="204"/>
      <c r="AT227" s="205" t="s">
        <v>143</v>
      </c>
      <c r="AU227" s="205" t="s">
        <v>84</v>
      </c>
      <c r="AV227" s="11" t="s">
        <v>23</v>
      </c>
      <c r="AW227" s="11" t="s">
        <v>39</v>
      </c>
      <c r="AX227" s="11" t="s">
        <v>76</v>
      </c>
      <c r="AY227" s="205" t="s">
        <v>134</v>
      </c>
    </row>
    <row r="228" spans="2:65" s="12" customFormat="1">
      <c r="B228" s="206"/>
      <c r="C228" s="207"/>
      <c r="D228" s="196" t="s">
        <v>143</v>
      </c>
      <c r="E228" s="208" t="s">
        <v>32</v>
      </c>
      <c r="F228" s="209" t="s">
        <v>851</v>
      </c>
      <c r="G228" s="207"/>
      <c r="H228" s="210">
        <v>89.650999999999996</v>
      </c>
      <c r="I228" s="211"/>
      <c r="J228" s="207"/>
      <c r="K228" s="207"/>
      <c r="L228" s="212"/>
      <c r="M228" s="213"/>
      <c r="N228" s="214"/>
      <c r="O228" s="214"/>
      <c r="P228" s="214"/>
      <c r="Q228" s="214"/>
      <c r="R228" s="214"/>
      <c r="S228" s="214"/>
      <c r="T228" s="215"/>
      <c r="AT228" s="216" t="s">
        <v>143</v>
      </c>
      <c r="AU228" s="216" t="s">
        <v>84</v>
      </c>
      <c r="AV228" s="12" t="s">
        <v>84</v>
      </c>
      <c r="AW228" s="12" t="s">
        <v>39</v>
      </c>
      <c r="AX228" s="12" t="s">
        <v>76</v>
      </c>
      <c r="AY228" s="216" t="s">
        <v>134</v>
      </c>
    </row>
    <row r="229" spans="2:65" s="11" customFormat="1">
      <c r="B229" s="194"/>
      <c r="C229" s="195"/>
      <c r="D229" s="196" t="s">
        <v>143</v>
      </c>
      <c r="E229" s="197" t="s">
        <v>32</v>
      </c>
      <c r="F229" s="198" t="s">
        <v>852</v>
      </c>
      <c r="G229" s="195"/>
      <c r="H229" s="199" t="s">
        <v>32</v>
      </c>
      <c r="I229" s="200"/>
      <c r="J229" s="195"/>
      <c r="K229" s="195"/>
      <c r="L229" s="201"/>
      <c r="M229" s="202"/>
      <c r="N229" s="203"/>
      <c r="O229" s="203"/>
      <c r="P229" s="203"/>
      <c r="Q229" s="203"/>
      <c r="R229" s="203"/>
      <c r="S229" s="203"/>
      <c r="T229" s="204"/>
      <c r="AT229" s="205" t="s">
        <v>143</v>
      </c>
      <c r="AU229" s="205" t="s">
        <v>84</v>
      </c>
      <c r="AV229" s="11" t="s">
        <v>23</v>
      </c>
      <c r="AW229" s="11" t="s">
        <v>39</v>
      </c>
      <c r="AX229" s="11" t="s">
        <v>76</v>
      </c>
      <c r="AY229" s="205" t="s">
        <v>134</v>
      </c>
    </row>
    <row r="230" spans="2:65" s="12" customFormat="1">
      <c r="B230" s="206"/>
      <c r="C230" s="207"/>
      <c r="D230" s="196" t="s">
        <v>143</v>
      </c>
      <c r="E230" s="208" t="s">
        <v>32</v>
      </c>
      <c r="F230" s="209" t="s">
        <v>853</v>
      </c>
      <c r="G230" s="207"/>
      <c r="H230" s="210">
        <v>47.183999999999997</v>
      </c>
      <c r="I230" s="211"/>
      <c r="J230" s="207"/>
      <c r="K230" s="207"/>
      <c r="L230" s="212"/>
      <c r="M230" s="213"/>
      <c r="N230" s="214"/>
      <c r="O230" s="214"/>
      <c r="P230" s="214"/>
      <c r="Q230" s="214"/>
      <c r="R230" s="214"/>
      <c r="S230" s="214"/>
      <c r="T230" s="215"/>
      <c r="AT230" s="216" t="s">
        <v>143</v>
      </c>
      <c r="AU230" s="216" t="s">
        <v>84</v>
      </c>
      <c r="AV230" s="12" t="s">
        <v>84</v>
      </c>
      <c r="AW230" s="12" t="s">
        <v>39</v>
      </c>
      <c r="AX230" s="12" t="s">
        <v>76</v>
      </c>
      <c r="AY230" s="216" t="s">
        <v>134</v>
      </c>
    </row>
    <row r="231" spans="2:65" s="13" customFormat="1">
      <c r="B231" s="217"/>
      <c r="C231" s="218"/>
      <c r="D231" s="219" t="s">
        <v>143</v>
      </c>
      <c r="E231" s="220" t="s">
        <v>32</v>
      </c>
      <c r="F231" s="221" t="s">
        <v>150</v>
      </c>
      <c r="G231" s="218"/>
      <c r="H231" s="222">
        <v>531.30700000000002</v>
      </c>
      <c r="I231" s="223"/>
      <c r="J231" s="218"/>
      <c r="K231" s="218"/>
      <c r="L231" s="224"/>
      <c r="M231" s="225"/>
      <c r="N231" s="226"/>
      <c r="O231" s="226"/>
      <c r="P231" s="226"/>
      <c r="Q231" s="226"/>
      <c r="R231" s="226"/>
      <c r="S231" s="226"/>
      <c r="T231" s="227"/>
      <c r="AT231" s="228" t="s">
        <v>143</v>
      </c>
      <c r="AU231" s="228" t="s">
        <v>84</v>
      </c>
      <c r="AV231" s="13" t="s">
        <v>141</v>
      </c>
      <c r="AW231" s="13" t="s">
        <v>39</v>
      </c>
      <c r="AX231" s="13" t="s">
        <v>23</v>
      </c>
      <c r="AY231" s="228" t="s">
        <v>134</v>
      </c>
    </row>
    <row r="232" spans="2:65" s="1" customFormat="1" ht="40.15" customHeight="1">
      <c r="B232" s="35"/>
      <c r="C232" s="182" t="s">
        <v>281</v>
      </c>
      <c r="D232" s="182" t="s">
        <v>136</v>
      </c>
      <c r="E232" s="183" t="s">
        <v>254</v>
      </c>
      <c r="F232" s="184" t="s">
        <v>255</v>
      </c>
      <c r="G232" s="185" t="s">
        <v>214</v>
      </c>
      <c r="H232" s="186">
        <v>1771.0260000000001</v>
      </c>
      <c r="I232" s="187"/>
      <c r="J232" s="188">
        <f>ROUND(I232*H232,2)</f>
        <v>0</v>
      </c>
      <c r="K232" s="184" t="s">
        <v>140</v>
      </c>
      <c r="L232" s="55"/>
      <c r="M232" s="189" t="s">
        <v>32</v>
      </c>
      <c r="N232" s="190" t="s">
        <v>47</v>
      </c>
      <c r="O232" s="36"/>
      <c r="P232" s="191">
        <f>O232*H232</f>
        <v>0</v>
      </c>
      <c r="Q232" s="191">
        <v>0</v>
      </c>
      <c r="R232" s="191">
        <f>Q232*H232</f>
        <v>0</v>
      </c>
      <c r="S232" s="191">
        <v>0</v>
      </c>
      <c r="T232" s="192">
        <f>S232*H232</f>
        <v>0</v>
      </c>
      <c r="AR232" s="18" t="s">
        <v>141</v>
      </c>
      <c r="AT232" s="18" t="s">
        <v>136</v>
      </c>
      <c r="AU232" s="18" t="s">
        <v>84</v>
      </c>
      <c r="AY232" s="18" t="s">
        <v>134</v>
      </c>
      <c r="BE232" s="193">
        <f>IF(N232="základní",J232,0)</f>
        <v>0</v>
      </c>
      <c r="BF232" s="193">
        <f>IF(N232="snížená",J232,0)</f>
        <v>0</v>
      </c>
      <c r="BG232" s="193">
        <f>IF(N232="zákl. přenesená",J232,0)</f>
        <v>0</v>
      </c>
      <c r="BH232" s="193">
        <f>IF(N232="sníž. přenesená",J232,0)</f>
        <v>0</v>
      </c>
      <c r="BI232" s="193">
        <f>IF(N232="nulová",J232,0)</f>
        <v>0</v>
      </c>
      <c r="BJ232" s="18" t="s">
        <v>23</v>
      </c>
      <c r="BK232" s="193">
        <f>ROUND(I232*H232,2)</f>
        <v>0</v>
      </c>
      <c r="BL232" s="18" t="s">
        <v>141</v>
      </c>
      <c r="BM232" s="18" t="s">
        <v>854</v>
      </c>
    </row>
    <row r="233" spans="2:65" s="11" customFormat="1">
      <c r="B233" s="194"/>
      <c r="C233" s="195"/>
      <c r="D233" s="196" t="s">
        <v>143</v>
      </c>
      <c r="E233" s="197" t="s">
        <v>32</v>
      </c>
      <c r="F233" s="198" t="s">
        <v>818</v>
      </c>
      <c r="G233" s="195"/>
      <c r="H233" s="199" t="s">
        <v>32</v>
      </c>
      <c r="I233" s="200"/>
      <c r="J233" s="195"/>
      <c r="K233" s="195"/>
      <c r="L233" s="201"/>
      <c r="M233" s="202"/>
      <c r="N233" s="203"/>
      <c r="O233" s="203"/>
      <c r="P233" s="203"/>
      <c r="Q233" s="203"/>
      <c r="R233" s="203"/>
      <c r="S233" s="203"/>
      <c r="T233" s="204"/>
      <c r="AT233" s="205" t="s">
        <v>143</v>
      </c>
      <c r="AU233" s="205" t="s">
        <v>84</v>
      </c>
      <c r="AV233" s="11" t="s">
        <v>23</v>
      </c>
      <c r="AW233" s="11" t="s">
        <v>39</v>
      </c>
      <c r="AX233" s="11" t="s">
        <v>76</v>
      </c>
      <c r="AY233" s="205" t="s">
        <v>134</v>
      </c>
    </row>
    <row r="234" spans="2:65" s="12" customFormat="1">
      <c r="B234" s="206"/>
      <c r="C234" s="207"/>
      <c r="D234" s="196" t="s">
        <v>143</v>
      </c>
      <c r="E234" s="208" t="s">
        <v>32</v>
      </c>
      <c r="F234" s="209" t="s">
        <v>819</v>
      </c>
      <c r="G234" s="207"/>
      <c r="H234" s="210">
        <v>682.05499999999995</v>
      </c>
      <c r="I234" s="211"/>
      <c r="J234" s="207"/>
      <c r="K234" s="207"/>
      <c r="L234" s="212"/>
      <c r="M234" s="213"/>
      <c r="N234" s="214"/>
      <c r="O234" s="214"/>
      <c r="P234" s="214"/>
      <c r="Q234" s="214"/>
      <c r="R234" s="214"/>
      <c r="S234" s="214"/>
      <c r="T234" s="215"/>
      <c r="AT234" s="216" t="s">
        <v>143</v>
      </c>
      <c r="AU234" s="216" t="s">
        <v>84</v>
      </c>
      <c r="AV234" s="12" t="s">
        <v>84</v>
      </c>
      <c r="AW234" s="12" t="s">
        <v>39</v>
      </c>
      <c r="AX234" s="12" t="s">
        <v>76</v>
      </c>
      <c r="AY234" s="216" t="s">
        <v>134</v>
      </c>
    </row>
    <row r="235" spans="2:65" s="12" customFormat="1">
      <c r="B235" s="206"/>
      <c r="C235" s="207"/>
      <c r="D235" s="196" t="s">
        <v>143</v>
      </c>
      <c r="E235" s="208" t="s">
        <v>32</v>
      </c>
      <c r="F235" s="209" t="s">
        <v>820</v>
      </c>
      <c r="G235" s="207"/>
      <c r="H235" s="210">
        <v>51.475000000000001</v>
      </c>
      <c r="I235" s="211"/>
      <c r="J235" s="207"/>
      <c r="K235" s="207"/>
      <c r="L235" s="212"/>
      <c r="M235" s="213"/>
      <c r="N235" s="214"/>
      <c r="O235" s="214"/>
      <c r="P235" s="214"/>
      <c r="Q235" s="214"/>
      <c r="R235" s="214"/>
      <c r="S235" s="214"/>
      <c r="T235" s="215"/>
      <c r="AT235" s="216" t="s">
        <v>143</v>
      </c>
      <c r="AU235" s="216" t="s">
        <v>84</v>
      </c>
      <c r="AV235" s="12" t="s">
        <v>84</v>
      </c>
      <c r="AW235" s="12" t="s">
        <v>39</v>
      </c>
      <c r="AX235" s="12" t="s">
        <v>76</v>
      </c>
      <c r="AY235" s="216" t="s">
        <v>134</v>
      </c>
    </row>
    <row r="236" spans="2:65" s="14" customFormat="1">
      <c r="B236" s="232"/>
      <c r="C236" s="233"/>
      <c r="D236" s="196" t="s">
        <v>143</v>
      </c>
      <c r="E236" s="234" t="s">
        <v>32</v>
      </c>
      <c r="F236" s="235" t="s">
        <v>218</v>
      </c>
      <c r="G236" s="233"/>
      <c r="H236" s="236">
        <v>733.53</v>
      </c>
      <c r="I236" s="237"/>
      <c r="J236" s="233"/>
      <c r="K236" s="233"/>
      <c r="L236" s="238"/>
      <c r="M236" s="239"/>
      <c r="N236" s="240"/>
      <c r="O236" s="240"/>
      <c r="P236" s="240"/>
      <c r="Q236" s="240"/>
      <c r="R236" s="240"/>
      <c r="S236" s="240"/>
      <c r="T236" s="241"/>
      <c r="AT236" s="242" t="s">
        <v>143</v>
      </c>
      <c r="AU236" s="242" t="s">
        <v>84</v>
      </c>
      <c r="AV236" s="14" t="s">
        <v>159</v>
      </c>
      <c r="AW236" s="14" t="s">
        <v>39</v>
      </c>
      <c r="AX236" s="14" t="s">
        <v>76</v>
      </c>
      <c r="AY236" s="242" t="s">
        <v>134</v>
      </c>
    </row>
    <row r="237" spans="2:65" s="11" customFormat="1">
      <c r="B237" s="194"/>
      <c r="C237" s="195"/>
      <c r="D237" s="196" t="s">
        <v>143</v>
      </c>
      <c r="E237" s="197" t="s">
        <v>32</v>
      </c>
      <c r="F237" s="198" t="s">
        <v>821</v>
      </c>
      <c r="G237" s="195"/>
      <c r="H237" s="199" t="s">
        <v>32</v>
      </c>
      <c r="I237" s="200"/>
      <c r="J237" s="195"/>
      <c r="K237" s="195"/>
      <c r="L237" s="201"/>
      <c r="M237" s="202"/>
      <c r="N237" s="203"/>
      <c r="O237" s="203"/>
      <c r="P237" s="203"/>
      <c r="Q237" s="203"/>
      <c r="R237" s="203"/>
      <c r="S237" s="203"/>
      <c r="T237" s="204"/>
      <c r="AT237" s="205" t="s">
        <v>143</v>
      </c>
      <c r="AU237" s="205" t="s">
        <v>84</v>
      </c>
      <c r="AV237" s="11" t="s">
        <v>23</v>
      </c>
      <c r="AW237" s="11" t="s">
        <v>39</v>
      </c>
      <c r="AX237" s="11" t="s">
        <v>76</v>
      </c>
      <c r="AY237" s="205" t="s">
        <v>134</v>
      </c>
    </row>
    <row r="238" spans="2:65" s="12" customFormat="1">
      <c r="B238" s="206"/>
      <c r="C238" s="207"/>
      <c r="D238" s="196" t="s">
        <v>143</v>
      </c>
      <c r="E238" s="208" t="s">
        <v>32</v>
      </c>
      <c r="F238" s="209" t="s">
        <v>822</v>
      </c>
      <c r="G238" s="207"/>
      <c r="H238" s="210">
        <v>178.98099999999999</v>
      </c>
      <c r="I238" s="211"/>
      <c r="J238" s="207"/>
      <c r="K238" s="207"/>
      <c r="L238" s="212"/>
      <c r="M238" s="213"/>
      <c r="N238" s="214"/>
      <c r="O238" s="214"/>
      <c r="P238" s="214"/>
      <c r="Q238" s="214"/>
      <c r="R238" s="214"/>
      <c r="S238" s="214"/>
      <c r="T238" s="215"/>
      <c r="AT238" s="216" t="s">
        <v>143</v>
      </c>
      <c r="AU238" s="216" t="s">
        <v>84</v>
      </c>
      <c r="AV238" s="12" t="s">
        <v>84</v>
      </c>
      <c r="AW238" s="12" t="s">
        <v>39</v>
      </c>
      <c r="AX238" s="12" t="s">
        <v>76</v>
      </c>
      <c r="AY238" s="216" t="s">
        <v>134</v>
      </c>
    </row>
    <row r="239" spans="2:65" s="12" customFormat="1">
      <c r="B239" s="206"/>
      <c r="C239" s="207"/>
      <c r="D239" s="196" t="s">
        <v>143</v>
      </c>
      <c r="E239" s="208" t="s">
        <v>32</v>
      </c>
      <c r="F239" s="209" t="s">
        <v>823</v>
      </c>
      <c r="G239" s="207"/>
      <c r="H239" s="210">
        <v>10.852</v>
      </c>
      <c r="I239" s="211"/>
      <c r="J239" s="207"/>
      <c r="K239" s="207"/>
      <c r="L239" s="212"/>
      <c r="M239" s="213"/>
      <c r="N239" s="214"/>
      <c r="O239" s="214"/>
      <c r="P239" s="214"/>
      <c r="Q239" s="214"/>
      <c r="R239" s="214"/>
      <c r="S239" s="214"/>
      <c r="T239" s="215"/>
      <c r="AT239" s="216" t="s">
        <v>143</v>
      </c>
      <c r="AU239" s="216" t="s">
        <v>84</v>
      </c>
      <c r="AV239" s="12" t="s">
        <v>84</v>
      </c>
      <c r="AW239" s="12" t="s">
        <v>39</v>
      </c>
      <c r="AX239" s="12" t="s">
        <v>76</v>
      </c>
      <c r="AY239" s="216" t="s">
        <v>134</v>
      </c>
    </row>
    <row r="240" spans="2:65" s="14" customFormat="1">
      <c r="B240" s="232"/>
      <c r="C240" s="233"/>
      <c r="D240" s="196" t="s">
        <v>143</v>
      </c>
      <c r="E240" s="234" t="s">
        <v>32</v>
      </c>
      <c r="F240" s="235" t="s">
        <v>218</v>
      </c>
      <c r="G240" s="233"/>
      <c r="H240" s="236">
        <v>189.833</v>
      </c>
      <c r="I240" s="237"/>
      <c r="J240" s="233"/>
      <c r="K240" s="233"/>
      <c r="L240" s="238"/>
      <c r="M240" s="239"/>
      <c r="N240" s="240"/>
      <c r="O240" s="240"/>
      <c r="P240" s="240"/>
      <c r="Q240" s="240"/>
      <c r="R240" s="240"/>
      <c r="S240" s="240"/>
      <c r="T240" s="241"/>
      <c r="AT240" s="242" t="s">
        <v>143</v>
      </c>
      <c r="AU240" s="242" t="s">
        <v>84</v>
      </c>
      <c r="AV240" s="14" t="s">
        <v>159</v>
      </c>
      <c r="AW240" s="14" t="s">
        <v>39</v>
      </c>
      <c r="AX240" s="14" t="s">
        <v>76</v>
      </c>
      <c r="AY240" s="242" t="s">
        <v>134</v>
      </c>
    </row>
    <row r="241" spans="2:51" s="11" customFormat="1">
      <c r="B241" s="194"/>
      <c r="C241" s="195"/>
      <c r="D241" s="196" t="s">
        <v>143</v>
      </c>
      <c r="E241" s="197" t="s">
        <v>32</v>
      </c>
      <c r="F241" s="198" t="s">
        <v>824</v>
      </c>
      <c r="G241" s="195"/>
      <c r="H241" s="199" t="s">
        <v>32</v>
      </c>
      <c r="I241" s="200"/>
      <c r="J241" s="195"/>
      <c r="K241" s="195"/>
      <c r="L241" s="201"/>
      <c r="M241" s="202"/>
      <c r="N241" s="203"/>
      <c r="O241" s="203"/>
      <c r="P241" s="203"/>
      <c r="Q241" s="203"/>
      <c r="R241" s="203"/>
      <c r="S241" s="203"/>
      <c r="T241" s="204"/>
      <c r="AT241" s="205" t="s">
        <v>143</v>
      </c>
      <c r="AU241" s="205" t="s">
        <v>84</v>
      </c>
      <c r="AV241" s="11" t="s">
        <v>23</v>
      </c>
      <c r="AW241" s="11" t="s">
        <v>39</v>
      </c>
      <c r="AX241" s="11" t="s">
        <v>76</v>
      </c>
      <c r="AY241" s="205" t="s">
        <v>134</v>
      </c>
    </row>
    <row r="242" spans="2:51" s="12" customFormat="1">
      <c r="B242" s="206"/>
      <c r="C242" s="207"/>
      <c r="D242" s="196" t="s">
        <v>143</v>
      </c>
      <c r="E242" s="208" t="s">
        <v>32</v>
      </c>
      <c r="F242" s="209" t="s">
        <v>825</v>
      </c>
      <c r="G242" s="207"/>
      <c r="H242" s="210">
        <v>58.607999999999997</v>
      </c>
      <c r="I242" s="211"/>
      <c r="J242" s="207"/>
      <c r="K242" s="207"/>
      <c r="L242" s="212"/>
      <c r="M242" s="213"/>
      <c r="N242" s="214"/>
      <c r="O242" s="214"/>
      <c r="P242" s="214"/>
      <c r="Q242" s="214"/>
      <c r="R242" s="214"/>
      <c r="S242" s="214"/>
      <c r="T242" s="215"/>
      <c r="AT242" s="216" t="s">
        <v>143</v>
      </c>
      <c r="AU242" s="216" t="s">
        <v>84</v>
      </c>
      <c r="AV242" s="12" t="s">
        <v>84</v>
      </c>
      <c r="AW242" s="12" t="s">
        <v>39</v>
      </c>
      <c r="AX242" s="12" t="s">
        <v>76</v>
      </c>
      <c r="AY242" s="216" t="s">
        <v>134</v>
      </c>
    </row>
    <row r="243" spans="2:51" s="14" customFormat="1">
      <c r="B243" s="232"/>
      <c r="C243" s="233"/>
      <c r="D243" s="196" t="s">
        <v>143</v>
      </c>
      <c r="E243" s="234" t="s">
        <v>32</v>
      </c>
      <c r="F243" s="235" t="s">
        <v>218</v>
      </c>
      <c r="G243" s="233"/>
      <c r="H243" s="236">
        <v>58.607999999999997</v>
      </c>
      <c r="I243" s="237"/>
      <c r="J243" s="233"/>
      <c r="K243" s="233"/>
      <c r="L243" s="238"/>
      <c r="M243" s="239"/>
      <c r="N243" s="240"/>
      <c r="O243" s="240"/>
      <c r="P243" s="240"/>
      <c r="Q243" s="240"/>
      <c r="R243" s="240"/>
      <c r="S243" s="240"/>
      <c r="T243" s="241"/>
      <c r="AT243" s="242" t="s">
        <v>143</v>
      </c>
      <c r="AU243" s="242" t="s">
        <v>84</v>
      </c>
      <c r="AV243" s="14" t="s">
        <v>159</v>
      </c>
      <c r="AW243" s="14" t="s">
        <v>39</v>
      </c>
      <c r="AX243" s="14" t="s">
        <v>76</v>
      </c>
      <c r="AY243" s="242" t="s">
        <v>134</v>
      </c>
    </row>
    <row r="244" spans="2:51" s="11" customFormat="1">
      <c r="B244" s="194"/>
      <c r="C244" s="195"/>
      <c r="D244" s="196" t="s">
        <v>143</v>
      </c>
      <c r="E244" s="197" t="s">
        <v>32</v>
      </c>
      <c r="F244" s="198" t="s">
        <v>826</v>
      </c>
      <c r="G244" s="195"/>
      <c r="H244" s="199" t="s">
        <v>32</v>
      </c>
      <c r="I244" s="200"/>
      <c r="J244" s="195"/>
      <c r="K244" s="195"/>
      <c r="L244" s="201"/>
      <c r="M244" s="202"/>
      <c r="N244" s="203"/>
      <c r="O244" s="203"/>
      <c r="P244" s="203"/>
      <c r="Q244" s="203"/>
      <c r="R244" s="203"/>
      <c r="S244" s="203"/>
      <c r="T244" s="204"/>
      <c r="AT244" s="205" t="s">
        <v>143</v>
      </c>
      <c r="AU244" s="205" t="s">
        <v>84</v>
      </c>
      <c r="AV244" s="11" t="s">
        <v>23</v>
      </c>
      <c r="AW244" s="11" t="s">
        <v>39</v>
      </c>
      <c r="AX244" s="11" t="s">
        <v>76</v>
      </c>
      <c r="AY244" s="205" t="s">
        <v>134</v>
      </c>
    </row>
    <row r="245" spans="2:51" s="12" customFormat="1">
      <c r="B245" s="206"/>
      <c r="C245" s="207"/>
      <c r="D245" s="196" t="s">
        <v>143</v>
      </c>
      <c r="E245" s="208" t="s">
        <v>32</v>
      </c>
      <c r="F245" s="209" t="s">
        <v>827</v>
      </c>
      <c r="G245" s="207"/>
      <c r="H245" s="210">
        <v>181.74799999999999</v>
      </c>
      <c r="I245" s="211"/>
      <c r="J245" s="207"/>
      <c r="K245" s="207"/>
      <c r="L245" s="212"/>
      <c r="M245" s="213"/>
      <c r="N245" s="214"/>
      <c r="O245" s="214"/>
      <c r="P245" s="214"/>
      <c r="Q245" s="214"/>
      <c r="R245" s="214"/>
      <c r="S245" s="214"/>
      <c r="T245" s="215"/>
      <c r="AT245" s="216" t="s">
        <v>143</v>
      </c>
      <c r="AU245" s="216" t="s">
        <v>84</v>
      </c>
      <c r="AV245" s="12" t="s">
        <v>84</v>
      </c>
      <c r="AW245" s="12" t="s">
        <v>39</v>
      </c>
      <c r="AX245" s="12" t="s">
        <v>76</v>
      </c>
      <c r="AY245" s="216" t="s">
        <v>134</v>
      </c>
    </row>
    <row r="246" spans="2:51" s="14" customFormat="1">
      <c r="B246" s="232"/>
      <c r="C246" s="233"/>
      <c r="D246" s="196" t="s">
        <v>143</v>
      </c>
      <c r="E246" s="234" t="s">
        <v>32</v>
      </c>
      <c r="F246" s="235" t="s">
        <v>218</v>
      </c>
      <c r="G246" s="233"/>
      <c r="H246" s="236">
        <v>181.74799999999999</v>
      </c>
      <c r="I246" s="237"/>
      <c r="J246" s="233"/>
      <c r="K246" s="233"/>
      <c r="L246" s="238"/>
      <c r="M246" s="239"/>
      <c r="N246" s="240"/>
      <c r="O246" s="240"/>
      <c r="P246" s="240"/>
      <c r="Q246" s="240"/>
      <c r="R246" s="240"/>
      <c r="S246" s="240"/>
      <c r="T246" s="241"/>
      <c r="AT246" s="242" t="s">
        <v>143</v>
      </c>
      <c r="AU246" s="242" t="s">
        <v>84</v>
      </c>
      <c r="AV246" s="14" t="s">
        <v>159</v>
      </c>
      <c r="AW246" s="14" t="s">
        <v>39</v>
      </c>
      <c r="AX246" s="14" t="s">
        <v>76</v>
      </c>
      <c r="AY246" s="242" t="s">
        <v>134</v>
      </c>
    </row>
    <row r="247" spans="2:51" s="11" customFormat="1">
      <c r="B247" s="194"/>
      <c r="C247" s="195"/>
      <c r="D247" s="196" t="s">
        <v>143</v>
      </c>
      <c r="E247" s="197" t="s">
        <v>32</v>
      </c>
      <c r="F247" s="198" t="s">
        <v>828</v>
      </c>
      <c r="G247" s="195"/>
      <c r="H247" s="199" t="s">
        <v>32</v>
      </c>
      <c r="I247" s="200"/>
      <c r="J247" s="195"/>
      <c r="K247" s="195"/>
      <c r="L247" s="201"/>
      <c r="M247" s="202"/>
      <c r="N247" s="203"/>
      <c r="O247" s="203"/>
      <c r="P247" s="203"/>
      <c r="Q247" s="203"/>
      <c r="R247" s="203"/>
      <c r="S247" s="203"/>
      <c r="T247" s="204"/>
      <c r="AT247" s="205" t="s">
        <v>143</v>
      </c>
      <c r="AU247" s="205" t="s">
        <v>84</v>
      </c>
      <c r="AV247" s="11" t="s">
        <v>23</v>
      </c>
      <c r="AW247" s="11" t="s">
        <v>39</v>
      </c>
      <c r="AX247" s="11" t="s">
        <v>76</v>
      </c>
      <c r="AY247" s="205" t="s">
        <v>134</v>
      </c>
    </row>
    <row r="248" spans="2:51" s="12" customFormat="1">
      <c r="B248" s="206"/>
      <c r="C248" s="207"/>
      <c r="D248" s="196" t="s">
        <v>143</v>
      </c>
      <c r="E248" s="208" t="s">
        <v>32</v>
      </c>
      <c r="F248" s="209" t="s">
        <v>829</v>
      </c>
      <c r="G248" s="207"/>
      <c r="H248" s="210">
        <v>151.19</v>
      </c>
      <c r="I248" s="211"/>
      <c r="J248" s="207"/>
      <c r="K248" s="207"/>
      <c r="L248" s="212"/>
      <c r="M248" s="213"/>
      <c r="N248" s="214"/>
      <c r="O248" s="214"/>
      <c r="P248" s="214"/>
      <c r="Q248" s="214"/>
      <c r="R248" s="214"/>
      <c r="S248" s="214"/>
      <c r="T248" s="215"/>
      <c r="AT248" s="216" t="s">
        <v>143</v>
      </c>
      <c r="AU248" s="216" t="s">
        <v>84</v>
      </c>
      <c r="AV248" s="12" t="s">
        <v>84</v>
      </c>
      <c r="AW248" s="12" t="s">
        <v>39</v>
      </c>
      <c r="AX248" s="12" t="s">
        <v>76</v>
      </c>
      <c r="AY248" s="216" t="s">
        <v>134</v>
      </c>
    </row>
    <row r="249" spans="2:51" s="14" customFormat="1">
      <c r="B249" s="232"/>
      <c r="C249" s="233"/>
      <c r="D249" s="196" t="s">
        <v>143</v>
      </c>
      <c r="E249" s="234" t="s">
        <v>32</v>
      </c>
      <c r="F249" s="235" t="s">
        <v>218</v>
      </c>
      <c r="G249" s="233"/>
      <c r="H249" s="236">
        <v>151.19</v>
      </c>
      <c r="I249" s="237"/>
      <c r="J249" s="233"/>
      <c r="K249" s="233"/>
      <c r="L249" s="238"/>
      <c r="M249" s="239"/>
      <c r="N249" s="240"/>
      <c r="O249" s="240"/>
      <c r="P249" s="240"/>
      <c r="Q249" s="240"/>
      <c r="R249" s="240"/>
      <c r="S249" s="240"/>
      <c r="T249" s="241"/>
      <c r="AT249" s="242" t="s">
        <v>143</v>
      </c>
      <c r="AU249" s="242" t="s">
        <v>84</v>
      </c>
      <c r="AV249" s="14" t="s">
        <v>159</v>
      </c>
      <c r="AW249" s="14" t="s">
        <v>39</v>
      </c>
      <c r="AX249" s="14" t="s">
        <v>76</v>
      </c>
      <c r="AY249" s="242" t="s">
        <v>134</v>
      </c>
    </row>
    <row r="250" spans="2:51" s="11" customFormat="1">
      <c r="B250" s="194"/>
      <c r="C250" s="195"/>
      <c r="D250" s="196" t="s">
        <v>143</v>
      </c>
      <c r="E250" s="197" t="s">
        <v>32</v>
      </c>
      <c r="F250" s="198" t="s">
        <v>830</v>
      </c>
      <c r="G250" s="195"/>
      <c r="H250" s="199" t="s">
        <v>32</v>
      </c>
      <c r="I250" s="200"/>
      <c r="J250" s="195"/>
      <c r="K250" s="195"/>
      <c r="L250" s="201"/>
      <c r="M250" s="202"/>
      <c r="N250" s="203"/>
      <c r="O250" s="203"/>
      <c r="P250" s="203"/>
      <c r="Q250" s="203"/>
      <c r="R250" s="203"/>
      <c r="S250" s="203"/>
      <c r="T250" s="204"/>
      <c r="AT250" s="205" t="s">
        <v>143</v>
      </c>
      <c r="AU250" s="205" t="s">
        <v>84</v>
      </c>
      <c r="AV250" s="11" t="s">
        <v>23</v>
      </c>
      <c r="AW250" s="11" t="s">
        <v>39</v>
      </c>
      <c r="AX250" s="11" t="s">
        <v>76</v>
      </c>
      <c r="AY250" s="205" t="s">
        <v>134</v>
      </c>
    </row>
    <row r="251" spans="2:51" s="12" customFormat="1">
      <c r="B251" s="206"/>
      <c r="C251" s="207"/>
      <c r="D251" s="196" t="s">
        <v>143</v>
      </c>
      <c r="E251" s="208" t="s">
        <v>32</v>
      </c>
      <c r="F251" s="209" t="s">
        <v>831</v>
      </c>
      <c r="G251" s="207"/>
      <c r="H251" s="210">
        <v>298.83699999999999</v>
      </c>
      <c r="I251" s="211"/>
      <c r="J251" s="207"/>
      <c r="K251" s="207"/>
      <c r="L251" s="212"/>
      <c r="M251" s="213"/>
      <c r="N251" s="214"/>
      <c r="O251" s="214"/>
      <c r="P251" s="214"/>
      <c r="Q251" s="214"/>
      <c r="R251" s="214"/>
      <c r="S251" s="214"/>
      <c r="T251" s="215"/>
      <c r="AT251" s="216" t="s">
        <v>143</v>
      </c>
      <c r="AU251" s="216" t="s">
        <v>84</v>
      </c>
      <c r="AV251" s="12" t="s">
        <v>84</v>
      </c>
      <c r="AW251" s="12" t="s">
        <v>39</v>
      </c>
      <c r="AX251" s="12" t="s">
        <v>76</v>
      </c>
      <c r="AY251" s="216" t="s">
        <v>134</v>
      </c>
    </row>
    <row r="252" spans="2:51" s="14" customFormat="1">
      <c r="B252" s="232"/>
      <c r="C252" s="233"/>
      <c r="D252" s="196" t="s">
        <v>143</v>
      </c>
      <c r="E252" s="234" t="s">
        <v>32</v>
      </c>
      <c r="F252" s="235" t="s">
        <v>218</v>
      </c>
      <c r="G252" s="233"/>
      <c r="H252" s="236">
        <v>298.83699999999999</v>
      </c>
      <c r="I252" s="237"/>
      <c r="J252" s="233"/>
      <c r="K252" s="233"/>
      <c r="L252" s="238"/>
      <c r="M252" s="239"/>
      <c r="N252" s="240"/>
      <c r="O252" s="240"/>
      <c r="P252" s="240"/>
      <c r="Q252" s="240"/>
      <c r="R252" s="240"/>
      <c r="S252" s="240"/>
      <c r="T252" s="241"/>
      <c r="AT252" s="242" t="s">
        <v>143</v>
      </c>
      <c r="AU252" s="242" t="s">
        <v>84</v>
      </c>
      <c r="AV252" s="14" t="s">
        <v>159</v>
      </c>
      <c r="AW252" s="14" t="s">
        <v>39</v>
      </c>
      <c r="AX252" s="14" t="s">
        <v>76</v>
      </c>
      <c r="AY252" s="242" t="s">
        <v>134</v>
      </c>
    </row>
    <row r="253" spans="2:51" s="11" customFormat="1">
      <c r="B253" s="194"/>
      <c r="C253" s="195"/>
      <c r="D253" s="196" t="s">
        <v>143</v>
      </c>
      <c r="E253" s="197" t="s">
        <v>32</v>
      </c>
      <c r="F253" s="198" t="s">
        <v>832</v>
      </c>
      <c r="G253" s="195"/>
      <c r="H253" s="199" t="s">
        <v>32</v>
      </c>
      <c r="I253" s="200"/>
      <c r="J253" s="195"/>
      <c r="K253" s="195"/>
      <c r="L253" s="201"/>
      <c r="M253" s="202"/>
      <c r="N253" s="203"/>
      <c r="O253" s="203"/>
      <c r="P253" s="203"/>
      <c r="Q253" s="203"/>
      <c r="R253" s="203"/>
      <c r="S253" s="203"/>
      <c r="T253" s="204"/>
      <c r="AT253" s="205" t="s">
        <v>143</v>
      </c>
      <c r="AU253" s="205" t="s">
        <v>84</v>
      </c>
      <c r="AV253" s="11" t="s">
        <v>23</v>
      </c>
      <c r="AW253" s="11" t="s">
        <v>39</v>
      </c>
      <c r="AX253" s="11" t="s">
        <v>76</v>
      </c>
      <c r="AY253" s="205" t="s">
        <v>134</v>
      </c>
    </row>
    <row r="254" spans="2:51" s="12" customFormat="1">
      <c r="B254" s="206"/>
      <c r="C254" s="207"/>
      <c r="D254" s="196" t="s">
        <v>143</v>
      </c>
      <c r="E254" s="208" t="s">
        <v>32</v>
      </c>
      <c r="F254" s="209" t="s">
        <v>833</v>
      </c>
      <c r="G254" s="207"/>
      <c r="H254" s="210">
        <v>72.739999999999995</v>
      </c>
      <c r="I254" s="211"/>
      <c r="J254" s="207"/>
      <c r="K254" s="207"/>
      <c r="L254" s="212"/>
      <c r="M254" s="213"/>
      <c r="N254" s="214"/>
      <c r="O254" s="214"/>
      <c r="P254" s="214"/>
      <c r="Q254" s="214"/>
      <c r="R254" s="214"/>
      <c r="S254" s="214"/>
      <c r="T254" s="215"/>
      <c r="AT254" s="216" t="s">
        <v>143</v>
      </c>
      <c r="AU254" s="216" t="s">
        <v>84</v>
      </c>
      <c r="AV254" s="12" t="s">
        <v>84</v>
      </c>
      <c r="AW254" s="12" t="s">
        <v>39</v>
      </c>
      <c r="AX254" s="12" t="s">
        <v>76</v>
      </c>
      <c r="AY254" s="216" t="s">
        <v>134</v>
      </c>
    </row>
    <row r="255" spans="2:51" s="12" customFormat="1">
      <c r="B255" s="206"/>
      <c r="C255" s="207"/>
      <c r="D255" s="196" t="s">
        <v>143</v>
      </c>
      <c r="E255" s="208" t="s">
        <v>32</v>
      </c>
      <c r="F255" s="209" t="s">
        <v>834</v>
      </c>
      <c r="G255" s="207"/>
      <c r="H255" s="210">
        <v>19.3</v>
      </c>
      <c r="I255" s="211"/>
      <c r="J255" s="207"/>
      <c r="K255" s="207"/>
      <c r="L255" s="212"/>
      <c r="M255" s="213"/>
      <c r="N255" s="214"/>
      <c r="O255" s="214"/>
      <c r="P255" s="214"/>
      <c r="Q255" s="214"/>
      <c r="R255" s="214"/>
      <c r="S255" s="214"/>
      <c r="T255" s="215"/>
      <c r="AT255" s="216" t="s">
        <v>143</v>
      </c>
      <c r="AU255" s="216" t="s">
        <v>84</v>
      </c>
      <c r="AV255" s="12" t="s">
        <v>84</v>
      </c>
      <c r="AW255" s="12" t="s">
        <v>39</v>
      </c>
      <c r="AX255" s="12" t="s">
        <v>76</v>
      </c>
      <c r="AY255" s="216" t="s">
        <v>134</v>
      </c>
    </row>
    <row r="256" spans="2:51" s="12" customFormat="1">
      <c r="B256" s="206"/>
      <c r="C256" s="207"/>
      <c r="D256" s="196" t="s">
        <v>143</v>
      </c>
      <c r="E256" s="208" t="s">
        <v>32</v>
      </c>
      <c r="F256" s="209" t="s">
        <v>835</v>
      </c>
      <c r="G256" s="207"/>
      <c r="H256" s="210">
        <v>3.74</v>
      </c>
      <c r="I256" s="211"/>
      <c r="J256" s="207"/>
      <c r="K256" s="207"/>
      <c r="L256" s="212"/>
      <c r="M256" s="213"/>
      <c r="N256" s="214"/>
      <c r="O256" s="214"/>
      <c r="P256" s="214"/>
      <c r="Q256" s="214"/>
      <c r="R256" s="214"/>
      <c r="S256" s="214"/>
      <c r="T256" s="215"/>
      <c r="AT256" s="216" t="s">
        <v>143</v>
      </c>
      <c r="AU256" s="216" t="s">
        <v>84</v>
      </c>
      <c r="AV256" s="12" t="s">
        <v>84</v>
      </c>
      <c r="AW256" s="12" t="s">
        <v>39</v>
      </c>
      <c r="AX256" s="12" t="s">
        <v>76</v>
      </c>
      <c r="AY256" s="216" t="s">
        <v>134</v>
      </c>
    </row>
    <row r="257" spans="2:65" s="12" customFormat="1">
      <c r="B257" s="206"/>
      <c r="C257" s="207"/>
      <c r="D257" s="196" t="s">
        <v>143</v>
      </c>
      <c r="E257" s="208" t="s">
        <v>32</v>
      </c>
      <c r="F257" s="209" t="s">
        <v>836</v>
      </c>
      <c r="G257" s="207"/>
      <c r="H257" s="210">
        <v>17</v>
      </c>
      <c r="I257" s="211"/>
      <c r="J257" s="207"/>
      <c r="K257" s="207"/>
      <c r="L257" s="212"/>
      <c r="M257" s="213"/>
      <c r="N257" s="214"/>
      <c r="O257" s="214"/>
      <c r="P257" s="214"/>
      <c r="Q257" s="214"/>
      <c r="R257" s="214"/>
      <c r="S257" s="214"/>
      <c r="T257" s="215"/>
      <c r="AT257" s="216" t="s">
        <v>143</v>
      </c>
      <c r="AU257" s="216" t="s">
        <v>84</v>
      </c>
      <c r="AV257" s="12" t="s">
        <v>84</v>
      </c>
      <c r="AW257" s="12" t="s">
        <v>39</v>
      </c>
      <c r="AX257" s="12" t="s">
        <v>76</v>
      </c>
      <c r="AY257" s="216" t="s">
        <v>134</v>
      </c>
    </row>
    <row r="258" spans="2:65" s="12" customFormat="1">
      <c r="B258" s="206"/>
      <c r="C258" s="207"/>
      <c r="D258" s="196" t="s">
        <v>143</v>
      </c>
      <c r="E258" s="208" t="s">
        <v>32</v>
      </c>
      <c r="F258" s="209" t="s">
        <v>837</v>
      </c>
      <c r="G258" s="207"/>
      <c r="H258" s="210">
        <v>13.52</v>
      </c>
      <c r="I258" s="211"/>
      <c r="J258" s="207"/>
      <c r="K258" s="207"/>
      <c r="L258" s="212"/>
      <c r="M258" s="213"/>
      <c r="N258" s="214"/>
      <c r="O258" s="214"/>
      <c r="P258" s="214"/>
      <c r="Q258" s="214"/>
      <c r="R258" s="214"/>
      <c r="S258" s="214"/>
      <c r="T258" s="215"/>
      <c r="AT258" s="216" t="s">
        <v>143</v>
      </c>
      <c r="AU258" s="216" t="s">
        <v>84</v>
      </c>
      <c r="AV258" s="12" t="s">
        <v>84</v>
      </c>
      <c r="AW258" s="12" t="s">
        <v>39</v>
      </c>
      <c r="AX258" s="12" t="s">
        <v>76</v>
      </c>
      <c r="AY258" s="216" t="s">
        <v>134</v>
      </c>
    </row>
    <row r="259" spans="2:65" s="12" customFormat="1">
      <c r="B259" s="206"/>
      <c r="C259" s="207"/>
      <c r="D259" s="196" t="s">
        <v>143</v>
      </c>
      <c r="E259" s="208" t="s">
        <v>32</v>
      </c>
      <c r="F259" s="209" t="s">
        <v>838</v>
      </c>
      <c r="G259" s="207"/>
      <c r="H259" s="210">
        <v>30.98</v>
      </c>
      <c r="I259" s="211"/>
      <c r="J259" s="207"/>
      <c r="K259" s="207"/>
      <c r="L259" s="212"/>
      <c r="M259" s="213"/>
      <c r="N259" s="214"/>
      <c r="O259" s="214"/>
      <c r="P259" s="214"/>
      <c r="Q259" s="214"/>
      <c r="R259" s="214"/>
      <c r="S259" s="214"/>
      <c r="T259" s="215"/>
      <c r="AT259" s="216" t="s">
        <v>143</v>
      </c>
      <c r="AU259" s="216" t="s">
        <v>84</v>
      </c>
      <c r="AV259" s="12" t="s">
        <v>84</v>
      </c>
      <c r="AW259" s="12" t="s">
        <v>39</v>
      </c>
      <c r="AX259" s="12" t="s">
        <v>76</v>
      </c>
      <c r="AY259" s="216" t="s">
        <v>134</v>
      </c>
    </row>
    <row r="260" spans="2:65" s="14" customFormat="1">
      <c r="B260" s="232"/>
      <c r="C260" s="233"/>
      <c r="D260" s="196" t="s">
        <v>143</v>
      </c>
      <c r="E260" s="234" t="s">
        <v>32</v>
      </c>
      <c r="F260" s="235" t="s">
        <v>218</v>
      </c>
      <c r="G260" s="233"/>
      <c r="H260" s="236">
        <v>157.28</v>
      </c>
      <c r="I260" s="237"/>
      <c r="J260" s="233"/>
      <c r="K260" s="233"/>
      <c r="L260" s="238"/>
      <c r="M260" s="239"/>
      <c r="N260" s="240"/>
      <c r="O260" s="240"/>
      <c r="P260" s="240"/>
      <c r="Q260" s="240"/>
      <c r="R260" s="240"/>
      <c r="S260" s="240"/>
      <c r="T260" s="241"/>
      <c r="AT260" s="242" t="s">
        <v>143</v>
      </c>
      <c r="AU260" s="242" t="s">
        <v>84</v>
      </c>
      <c r="AV260" s="14" t="s">
        <v>159</v>
      </c>
      <c r="AW260" s="14" t="s">
        <v>39</v>
      </c>
      <c r="AX260" s="14" t="s">
        <v>76</v>
      </c>
      <c r="AY260" s="242" t="s">
        <v>134</v>
      </c>
    </row>
    <row r="261" spans="2:65" s="13" customFormat="1">
      <c r="B261" s="217"/>
      <c r="C261" s="218"/>
      <c r="D261" s="219" t="s">
        <v>143</v>
      </c>
      <c r="E261" s="220" t="s">
        <v>32</v>
      </c>
      <c r="F261" s="221" t="s">
        <v>150</v>
      </c>
      <c r="G261" s="218"/>
      <c r="H261" s="222">
        <v>1771.0260000000001</v>
      </c>
      <c r="I261" s="223"/>
      <c r="J261" s="218"/>
      <c r="K261" s="218"/>
      <c r="L261" s="224"/>
      <c r="M261" s="225"/>
      <c r="N261" s="226"/>
      <c r="O261" s="226"/>
      <c r="P261" s="226"/>
      <c r="Q261" s="226"/>
      <c r="R261" s="226"/>
      <c r="S261" s="226"/>
      <c r="T261" s="227"/>
      <c r="AT261" s="228" t="s">
        <v>143</v>
      </c>
      <c r="AU261" s="228" t="s">
        <v>84</v>
      </c>
      <c r="AV261" s="13" t="s">
        <v>141</v>
      </c>
      <c r="AW261" s="13" t="s">
        <v>39</v>
      </c>
      <c r="AX261" s="13" t="s">
        <v>23</v>
      </c>
      <c r="AY261" s="228" t="s">
        <v>134</v>
      </c>
    </row>
    <row r="262" spans="2:65" s="1" customFormat="1" ht="40.15" customHeight="1">
      <c r="B262" s="35"/>
      <c r="C262" s="182" t="s">
        <v>292</v>
      </c>
      <c r="D262" s="182" t="s">
        <v>136</v>
      </c>
      <c r="E262" s="183" t="s">
        <v>258</v>
      </c>
      <c r="F262" s="184" t="s">
        <v>259</v>
      </c>
      <c r="G262" s="185" t="s">
        <v>214</v>
      </c>
      <c r="H262" s="186">
        <v>531.30700000000002</v>
      </c>
      <c r="I262" s="187"/>
      <c r="J262" s="188">
        <f>ROUND(I262*H262,2)</f>
        <v>0</v>
      </c>
      <c r="K262" s="184" t="s">
        <v>140</v>
      </c>
      <c r="L262" s="55"/>
      <c r="M262" s="189" t="s">
        <v>32</v>
      </c>
      <c r="N262" s="190" t="s">
        <v>47</v>
      </c>
      <c r="O262" s="36"/>
      <c r="P262" s="191">
        <f>O262*H262</f>
        <v>0</v>
      </c>
      <c r="Q262" s="191">
        <v>0</v>
      </c>
      <c r="R262" s="191">
        <f>Q262*H262</f>
        <v>0</v>
      </c>
      <c r="S262" s="191">
        <v>0</v>
      </c>
      <c r="T262" s="192">
        <f>S262*H262</f>
        <v>0</v>
      </c>
      <c r="AR262" s="18" t="s">
        <v>141</v>
      </c>
      <c r="AT262" s="18" t="s">
        <v>136</v>
      </c>
      <c r="AU262" s="18" t="s">
        <v>84</v>
      </c>
      <c r="AY262" s="18" t="s">
        <v>134</v>
      </c>
      <c r="BE262" s="193">
        <f>IF(N262="základní",J262,0)</f>
        <v>0</v>
      </c>
      <c r="BF262" s="193">
        <f>IF(N262="snížená",J262,0)</f>
        <v>0</v>
      </c>
      <c r="BG262" s="193">
        <f>IF(N262="zákl. přenesená",J262,0)</f>
        <v>0</v>
      </c>
      <c r="BH262" s="193">
        <f>IF(N262="sníž. přenesená",J262,0)</f>
        <v>0</v>
      </c>
      <c r="BI262" s="193">
        <f>IF(N262="nulová",J262,0)</f>
        <v>0</v>
      </c>
      <c r="BJ262" s="18" t="s">
        <v>23</v>
      </c>
      <c r="BK262" s="193">
        <f>ROUND(I262*H262,2)</f>
        <v>0</v>
      </c>
      <c r="BL262" s="18" t="s">
        <v>141</v>
      </c>
      <c r="BM262" s="18" t="s">
        <v>855</v>
      </c>
    </row>
    <row r="263" spans="2:65" s="11" customFormat="1">
      <c r="B263" s="194"/>
      <c r="C263" s="195"/>
      <c r="D263" s="196" t="s">
        <v>143</v>
      </c>
      <c r="E263" s="197" t="s">
        <v>32</v>
      </c>
      <c r="F263" s="198" t="s">
        <v>840</v>
      </c>
      <c r="G263" s="195"/>
      <c r="H263" s="199" t="s">
        <v>32</v>
      </c>
      <c r="I263" s="200"/>
      <c r="J263" s="195"/>
      <c r="K263" s="195"/>
      <c r="L263" s="201"/>
      <c r="M263" s="202"/>
      <c r="N263" s="203"/>
      <c r="O263" s="203"/>
      <c r="P263" s="203"/>
      <c r="Q263" s="203"/>
      <c r="R263" s="203"/>
      <c r="S263" s="203"/>
      <c r="T263" s="204"/>
      <c r="AT263" s="205" t="s">
        <v>143</v>
      </c>
      <c r="AU263" s="205" t="s">
        <v>84</v>
      </c>
      <c r="AV263" s="11" t="s">
        <v>23</v>
      </c>
      <c r="AW263" s="11" t="s">
        <v>39</v>
      </c>
      <c r="AX263" s="11" t="s">
        <v>76</v>
      </c>
      <c r="AY263" s="205" t="s">
        <v>134</v>
      </c>
    </row>
    <row r="264" spans="2:65" s="12" customFormat="1">
      <c r="B264" s="206"/>
      <c r="C264" s="207"/>
      <c r="D264" s="196" t="s">
        <v>143</v>
      </c>
      <c r="E264" s="208" t="s">
        <v>32</v>
      </c>
      <c r="F264" s="209" t="s">
        <v>841</v>
      </c>
      <c r="G264" s="207"/>
      <c r="H264" s="210">
        <v>220.059</v>
      </c>
      <c r="I264" s="211"/>
      <c r="J264" s="207"/>
      <c r="K264" s="207"/>
      <c r="L264" s="212"/>
      <c r="M264" s="213"/>
      <c r="N264" s="214"/>
      <c r="O264" s="214"/>
      <c r="P264" s="214"/>
      <c r="Q264" s="214"/>
      <c r="R264" s="214"/>
      <c r="S264" s="214"/>
      <c r="T264" s="215"/>
      <c r="AT264" s="216" t="s">
        <v>143</v>
      </c>
      <c r="AU264" s="216" t="s">
        <v>84</v>
      </c>
      <c r="AV264" s="12" t="s">
        <v>84</v>
      </c>
      <c r="AW264" s="12" t="s">
        <v>39</v>
      </c>
      <c r="AX264" s="12" t="s">
        <v>76</v>
      </c>
      <c r="AY264" s="216" t="s">
        <v>134</v>
      </c>
    </row>
    <row r="265" spans="2:65" s="11" customFormat="1">
      <c r="B265" s="194"/>
      <c r="C265" s="195"/>
      <c r="D265" s="196" t="s">
        <v>143</v>
      </c>
      <c r="E265" s="197" t="s">
        <v>32</v>
      </c>
      <c r="F265" s="198" t="s">
        <v>842</v>
      </c>
      <c r="G265" s="195"/>
      <c r="H265" s="199" t="s">
        <v>32</v>
      </c>
      <c r="I265" s="200"/>
      <c r="J265" s="195"/>
      <c r="K265" s="195"/>
      <c r="L265" s="201"/>
      <c r="M265" s="202"/>
      <c r="N265" s="203"/>
      <c r="O265" s="203"/>
      <c r="P265" s="203"/>
      <c r="Q265" s="203"/>
      <c r="R265" s="203"/>
      <c r="S265" s="203"/>
      <c r="T265" s="204"/>
      <c r="AT265" s="205" t="s">
        <v>143</v>
      </c>
      <c r="AU265" s="205" t="s">
        <v>84</v>
      </c>
      <c r="AV265" s="11" t="s">
        <v>23</v>
      </c>
      <c r="AW265" s="11" t="s">
        <v>39</v>
      </c>
      <c r="AX265" s="11" t="s">
        <v>76</v>
      </c>
      <c r="AY265" s="205" t="s">
        <v>134</v>
      </c>
    </row>
    <row r="266" spans="2:65" s="12" customFormat="1">
      <c r="B266" s="206"/>
      <c r="C266" s="207"/>
      <c r="D266" s="196" t="s">
        <v>143</v>
      </c>
      <c r="E266" s="208" t="s">
        <v>32</v>
      </c>
      <c r="F266" s="209" t="s">
        <v>843</v>
      </c>
      <c r="G266" s="207"/>
      <c r="H266" s="210">
        <v>56.95</v>
      </c>
      <c r="I266" s="211"/>
      <c r="J266" s="207"/>
      <c r="K266" s="207"/>
      <c r="L266" s="212"/>
      <c r="M266" s="213"/>
      <c r="N266" s="214"/>
      <c r="O266" s="214"/>
      <c r="P266" s="214"/>
      <c r="Q266" s="214"/>
      <c r="R266" s="214"/>
      <c r="S266" s="214"/>
      <c r="T266" s="215"/>
      <c r="AT266" s="216" t="s">
        <v>143</v>
      </c>
      <c r="AU266" s="216" t="s">
        <v>84</v>
      </c>
      <c r="AV266" s="12" t="s">
        <v>84</v>
      </c>
      <c r="AW266" s="12" t="s">
        <v>39</v>
      </c>
      <c r="AX266" s="12" t="s">
        <v>76</v>
      </c>
      <c r="AY266" s="216" t="s">
        <v>134</v>
      </c>
    </row>
    <row r="267" spans="2:65" s="11" customFormat="1">
      <c r="B267" s="194"/>
      <c r="C267" s="195"/>
      <c r="D267" s="196" t="s">
        <v>143</v>
      </c>
      <c r="E267" s="197" t="s">
        <v>32</v>
      </c>
      <c r="F267" s="198" t="s">
        <v>844</v>
      </c>
      <c r="G267" s="195"/>
      <c r="H267" s="199" t="s">
        <v>32</v>
      </c>
      <c r="I267" s="200"/>
      <c r="J267" s="195"/>
      <c r="K267" s="195"/>
      <c r="L267" s="201"/>
      <c r="M267" s="202"/>
      <c r="N267" s="203"/>
      <c r="O267" s="203"/>
      <c r="P267" s="203"/>
      <c r="Q267" s="203"/>
      <c r="R267" s="203"/>
      <c r="S267" s="203"/>
      <c r="T267" s="204"/>
      <c r="AT267" s="205" t="s">
        <v>143</v>
      </c>
      <c r="AU267" s="205" t="s">
        <v>84</v>
      </c>
      <c r="AV267" s="11" t="s">
        <v>23</v>
      </c>
      <c r="AW267" s="11" t="s">
        <v>39</v>
      </c>
      <c r="AX267" s="11" t="s">
        <v>76</v>
      </c>
      <c r="AY267" s="205" t="s">
        <v>134</v>
      </c>
    </row>
    <row r="268" spans="2:65" s="12" customFormat="1">
      <c r="B268" s="206"/>
      <c r="C268" s="207"/>
      <c r="D268" s="196" t="s">
        <v>143</v>
      </c>
      <c r="E268" s="208" t="s">
        <v>32</v>
      </c>
      <c r="F268" s="209" t="s">
        <v>845</v>
      </c>
      <c r="G268" s="207"/>
      <c r="H268" s="210">
        <v>17.582000000000001</v>
      </c>
      <c r="I268" s="211"/>
      <c r="J268" s="207"/>
      <c r="K268" s="207"/>
      <c r="L268" s="212"/>
      <c r="M268" s="213"/>
      <c r="N268" s="214"/>
      <c r="O268" s="214"/>
      <c r="P268" s="214"/>
      <c r="Q268" s="214"/>
      <c r="R268" s="214"/>
      <c r="S268" s="214"/>
      <c r="T268" s="215"/>
      <c r="AT268" s="216" t="s">
        <v>143</v>
      </c>
      <c r="AU268" s="216" t="s">
        <v>84</v>
      </c>
      <c r="AV268" s="12" t="s">
        <v>84</v>
      </c>
      <c r="AW268" s="12" t="s">
        <v>39</v>
      </c>
      <c r="AX268" s="12" t="s">
        <v>76</v>
      </c>
      <c r="AY268" s="216" t="s">
        <v>134</v>
      </c>
    </row>
    <row r="269" spans="2:65" s="11" customFormat="1">
      <c r="B269" s="194"/>
      <c r="C269" s="195"/>
      <c r="D269" s="196" t="s">
        <v>143</v>
      </c>
      <c r="E269" s="197" t="s">
        <v>32</v>
      </c>
      <c r="F269" s="198" t="s">
        <v>846</v>
      </c>
      <c r="G269" s="195"/>
      <c r="H269" s="199" t="s">
        <v>32</v>
      </c>
      <c r="I269" s="200"/>
      <c r="J269" s="195"/>
      <c r="K269" s="195"/>
      <c r="L269" s="201"/>
      <c r="M269" s="202"/>
      <c r="N269" s="203"/>
      <c r="O269" s="203"/>
      <c r="P269" s="203"/>
      <c r="Q269" s="203"/>
      <c r="R269" s="203"/>
      <c r="S269" s="203"/>
      <c r="T269" s="204"/>
      <c r="AT269" s="205" t="s">
        <v>143</v>
      </c>
      <c r="AU269" s="205" t="s">
        <v>84</v>
      </c>
      <c r="AV269" s="11" t="s">
        <v>23</v>
      </c>
      <c r="AW269" s="11" t="s">
        <v>39</v>
      </c>
      <c r="AX269" s="11" t="s">
        <v>76</v>
      </c>
      <c r="AY269" s="205" t="s">
        <v>134</v>
      </c>
    </row>
    <row r="270" spans="2:65" s="12" customFormat="1">
      <c r="B270" s="206"/>
      <c r="C270" s="207"/>
      <c r="D270" s="196" t="s">
        <v>143</v>
      </c>
      <c r="E270" s="208" t="s">
        <v>32</v>
      </c>
      <c r="F270" s="209" t="s">
        <v>847</v>
      </c>
      <c r="G270" s="207"/>
      <c r="H270" s="210">
        <v>54.524000000000001</v>
      </c>
      <c r="I270" s="211"/>
      <c r="J270" s="207"/>
      <c r="K270" s="207"/>
      <c r="L270" s="212"/>
      <c r="M270" s="213"/>
      <c r="N270" s="214"/>
      <c r="O270" s="214"/>
      <c r="P270" s="214"/>
      <c r="Q270" s="214"/>
      <c r="R270" s="214"/>
      <c r="S270" s="214"/>
      <c r="T270" s="215"/>
      <c r="AT270" s="216" t="s">
        <v>143</v>
      </c>
      <c r="AU270" s="216" t="s">
        <v>84</v>
      </c>
      <c r="AV270" s="12" t="s">
        <v>84</v>
      </c>
      <c r="AW270" s="12" t="s">
        <v>39</v>
      </c>
      <c r="AX270" s="12" t="s">
        <v>76</v>
      </c>
      <c r="AY270" s="216" t="s">
        <v>134</v>
      </c>
    </row>
    <row r="271" spans="2:65" s="11" customFormat="1">
      <c r="B271" s="194"/>
      <c r="C271" s="195"/>
      <c r="D271" s="196" t="s">
        <v>143</v>
      </c>
      <c r="E271" s="197" t="s">
        <v>32</v>
      </c>
      <c r="F271" s="198" t="s">
        <v>848</v>
      </c>
      <c r="G271" s="195"/>
      <c r="H271" s="199" t="s">
        <v>32</v>
      </c>
      <c r="I271" s="200"/>
      <c r="J271" s="195"/>
      <c r="K271" s="195"/>
      <c r="L271" s="201"/>
      <c r="M271" s="202"/>
      <c r="N271" s="203"/>
      <c r="O271" s="203"/>
      <c r="P271" s="203"/>
      <c r="Q271" s="203"/>
      <c r="R271" s="203"/>
      <c r="S271" s="203"/>
      <c r="T271" s="204"/>
      <c r="AT271" s="205" t="s">
        <v>143</v>
      </c>
      <c r="AU271" s="205" t="s">
        <v>84</v>
      </c>
      <c r="AV271" s="11" t="s">
        <v>23</v>
      </c>
      <c r="AW271" s="11" t="s">
        <v>39</v>
      </c>
      <c r="AX271" s="11" t="s">
        <v>76</v>
      </c>
      <c r="AY271" s="205" t="s">
        <v>134</v>
      </c>
    </row>
    <row r="272" spans="2:65" s="12" customFormat="1">
      <c r="B272" s="206"/>
      <c r="C272" s="207"/>
      <c r="D272" s="196" t="s">
        <v>143</v>
      </c>
      <c r="E272" s="208" t="s">
        <v>32</v>
      </c>
      <c r="F272" s="209" t="s">
        <v>849</v>
      </c>
      <c r="G272" s="207"/>
      <c r="H272" s="210">
        <v>45.356999999999999</v>
      </c>
      <c r="I272" s="211"/>
      <c r="J272" s="207"/>
      <c r="K272" s="207"/>
      <c r="L272" s="212"/>
      <c r="M272" s="213"/>
      <c r="N272" s="214"/>
      <c r="O272" s="214"/>
      <c r="P272" s="214"/>
      <c r="Q272" s="214"/>
      <c r="R272" s="214"/>
      <c r="S272" s="214"/>
      <c r="T272" s="215"/>
      <c r="AT272" s="216" t="s">
        <v>143</v>
      </c>
      <c r="AU272" s="216" t="s">
        <v>84</v>
      </c>
      <c r="AV272" s="12" t="s">
        <v>84</v>
      </c>
      <c r="AW272" s="12" t="s">
        <v>39</v>
      </c>
      <c r="AX272" s="12" t="s">
        <v>76</v>
      </c>
      <c r="AY272" s="216" t="s">
        <v>134</v>
      </c>
    </row>
    <row r="273" spans="2:65" s="11" customFormat="1">
      <c r="B273" s="194"/>
      <c r="C273" s="195"/>
      <c r="D273" s="196" t="s">
        <v>143</v>
      </c>
      <c r="E273" s="197" t="s">
        <v>32</v>
      </c>
      <c r="F273" s="198" t="s">
        <v>850</v>
      </c>
      <c r="G273" s="195"/>
      <c r="H273" s="199" t="s">
        <v>32</v>
      </c>
      <c r="I273" s="200"/>
      <c r="J273" s="195"/>
      <c r="K273" s="195"/>
      <c r="L273" s="201"/>
      <c r="M273" s="202"/>
      <c r="N273" s="203"/>
      <c r="O273" s="203"/>
      <c r="P273" s="203"/>
      <c r="Q273" s="203"/>
      <c r="R273" s="203"/>
      <c r="S273" s="203"/>
      <c r="T273" s="204"/>
      <c r="AT273" s="205" t="s">
        <v>143</v>
      </c>
      <c r="AU273" s="205" t="s">
        <v>84</v>
      </c>
      <c r="AV273" s="11" t="s">
        <v>23</v>
      </c>
      <c r="AW273" s="11" t="s">
        <v>39</v>
      </c>
      <c r="AX273" s="11" t="s">
        <v>76</v>
      </c>
      <c r="AY273" s="205" t="s">
        <v>134</v>
      </c>
    </row>
    <row r="274" spans="2:65" s="12" customFormat="1">
      <c r="B274" s="206"/>
      <c r="C274" s="207"/>
      <c r="D274" s="196" t="s">
        <v>143</v>
      </c>
      <c r="E274" s="208" t="s">
        <v>32</v>
      </c>
      <c r="F274" s="209" t="s">
        <v>851</v>
      </c>
      <c r="G274" s="207"/>
      <c r="H274" s="210">
        <v>89.650999999999996</v>
      </c>
      <c r="I274" s="211"/>
      <c r="J274" s="207"/>
      <c r="K274" s="207"/>
      <c r="L274" s="212"/>
      <c r="M274" s="213"/>
      <c r="N274" s="214"/>
      <c r="O274" s="214"/>
      <c r="P274" s="214"/>
      <c r="Q274" s="214"/>
      <c r="R274" s="214"/>
      <c r="S274" s="214"/>
      <c r="T274" s="215"/>
      <c r="AT274" s="216" t="s">
        <v>143</v>
      </c>
      <c r="AU274" s="216" t="s">
        <v>84</v>
      </c>
      <c r="AV274" s="12" t="s">
        <v>84</v>
      </c>
      <c r="AW274" s="12" t="s">
        <v>39</v>
      </c>
      <c r="AX274" s="12" t="s">
        <v>76</v>
      </c>
      <c r="AY274" s="216" t="s">
        <v>134</v>
      </c>
    </row>
    <row r="275" spans="2:65" s="11" customFormat="1">
      <c r="B275" s="194"/>
      <c r="C275" s="195"/>
      <c r="D275" s="196" t="s">
        <v>143</v>
      </c>
      <c r="E275" s="197" t="s">
        <v>32</v>
      </c>
      <c r="F275" s="198" t="s">
        <v>852</v>
      </c>
      <c r="G275" s="195"/>
      <c r="H275" s="199" t="s">
        <v>32</v>
      </c>
      <c r="I275" s="200"/>
      <c r="J275" s="195"/>
      <c r="K275" s="195"/>
      <c r="L275" s="201"/>
      <c r="M275" s="202"/>
      <c r="N275" s="203"/>
      <c r="O275" s="203"/>
      <c r="P275" s="203"/>
      <c r="Q275" s="203"/>
      <c r="R275" s="203"/>
      <c r="S275" s="203"/>
      <c r="T275" s="204"/>
      <c r="AT275" s="205" t="s">
        <v>143</v>
      </c>
      <c r="AU275" s="205" t="s">
        <v>84</v>
      </c>
      <c r="AV275" s="11" t="s">
        <v>23</v>
      </c>
      <c r="AW275" s="11" t="s">
        <v>39</v>
      </c>
      <c r="AX275" s="11" t="s">
        <v>76</v>
      </c>
      <c r="AY275" s="205" t="s">
        <v>134</v>
      </c>
    </row>
    <row r="276" spans="2:65" s="12" customFormat="1">
      <c r="B276" s="206"/>
      <c r="C276" s="207"/>
      <c r="D276" s="196" t="s">
        <v>143</v>
      </c>
      <c r="E276" s="208" t="s">
        <v>32</v>
      </c>
      <c r="F276" s="209" t="s">
        <v>853</v>
      </c>
      <c r="G276" s="207"/>
      <c r="H276" s="210">
        <v>47.183999999999997</v>
      </c>
      <c r="I276" s="211"/>
      <c r="J276" s="207"/>
      <c r="K276" s="207"/>
      <c r="L276" s="212"/>
      <c r="M276" s="213"/>
      <c r="N276" s="214"/>
      <c r="O276" s="214"/>
      <c r="P276" s="214"/>
      <c r="Q276" s="214"/>
      <c r="R276" s="214"/>
      <c r="S276" s="214"/>
      <c r="T276" s="215"/>
      <c r="AT276" s="216" t="s">
        <v>143</v>
      </c>
      <c r="AU276" s="216" t="s">
        <v>84</v>
      </c>
      <c r="AV276" s="12" t="s">
        <v>84</v>
      </c>
      <c r="AW276" s="12" t="s">
        <v>39</v>
      </c>
      <c r="AX276" s="12" t="s">
        <v>76</v>
      </c>
      <c r="AY276" s="216" t="s">
        <v>134</v>
      </c>
    </row>
    <row r="277" spans="2:65" s="13" customFormat="1">
      <c r="B277" s="217"/>
      <c r="C277" s="218"/>
      <c r="D277" s="219" t="s">
        <v>143</v>
      </c>
      <c r="E277" s="220" t="s">
        <v>32</v>
      </c>
      <c r="F277" s="221" t="s">
        <v>150</v>
      </c>
      <c r="G277" s="218"/>
      <c r="H277" s="222">
        <v>531.30700000000002</v>
      </c>
      <c r="I277" s="223"/>
      <c r="J277" s="218"/>
      <c r="K277" s="218"/>
      <c r="L277" s="224"/>
      <c r="M277" s="225"/>
      <c r="N277" s="226"/>
      <c r="O277" s="226"/>
      <c r="P277" s="226"/>
      <c r="Q277" s="226"/>
      <c r="R277" s="226"/>
      <c r="S277" s="226"/>
      <c r="T277" s="227"/>
      <c r="AT277" s="228" t="s">
        <v>143</v>
      </c>
      <c r="AU277" s="228" t="s">
        <v>84</v>
      </c>
      <c r="AV277" s="13" t="s">
        <v>141</v>
      </c>
      <c r="AW277" s="13" t="s">
        <v>39</v>
      </c>
      <c r="AX277" s="13" t="s">
        <v>23</v>
      </c>
      <c r="AY277" s="228" t="s">
        <v>134</v>
      </c>
    </row>
    <row r="278" spans="2:65" s="1" customFormat="1" ht="28.9" customHeight="1">
      <c r="B278" s="35"/>
      <c r="C278" s="182" t="s">
        <v>311</v>
      </c>
      <c r="D278" s="182" t="s">
        <v>136</v>
      </c>
      <c r="E278" s="183" t="s">
        <v>261</v>
      </c>
      <c r="F278" s="184" t="s">
        <v>262</v>
      </c>
      <c r="G278" s="185" t="s">
        <v>139</v>
      </c>
      <c r="H278" s="186">
        <v>7390.44</v>
      </c>
      <c r="I278" s="187"/>
      <c r="J278" s="188">
        <f>ROUND(I278*H278,2)</f>
        <v>0</v>
      </c>
      <c r="K278" s="184" t="s">
        <v>140</v>
      </c>
      <c r="L278" s="55"/>
      <c r="M278" s="189" t="s">
        <v>32</v>
      </c>
      <c r="N278" s="190" t="s">
        <v>47</v>
      </c>
      <c r="O278" s="36"/>
      <c r="P278" s="191">
        <f>O278*H278</f>
        <v>0</v>
      </c>
      <c r="Q278" s="191">
        <v>8.4999999999999995E-4</v>
      </c>
      <c r="R278" s="191">
        <f>Q278*H278</f>
        <v>6.2818739999999993</v>
      </c>
      <c r="S278" s="191">
        <v>0</v>
      </c>
      <c r="T278" s="192">
        <f>S278*H278</f>
        <v>0</v>
      </c>
      <c r="AR278" s="18" t="s">
        <v>141</v>
      </c>
      <c r="AT278" s="18" t="s">
        <v>136</v>
      </c>
      <c r="AU278" s="18" t="s">
        <v>84</v>
      </c>
      <c r="AY278" s="18" t="s">
        <v>134</v>
      </c>
      <c r="BE278" s="193">
        <f>IF(N278="základní",J278,0)</f>
        <v>0</v>
      </c>
      <c r="BF278" s="193">
        <f>IF(N278="snížená",J278,0)</f>
        <v>0</v>
      </c>
      <c r="BG278" s="193">
        <f>IF(N278="zákl. přenesená",J278,0)</f>
        <v>0</v>
      </c>
      <c r="BH278" s="193">
        <f>IF(N278="sníž. přenesená",J278,0)</f>
        <v>0</v>
      </c>
      <c r="BI278" s="193">
        <f>IF(N278="nulová",J278,0)</f>
        <v>0</v>
      </c>
      <c r="BJ278" s="18" t="s">
        <v>23</v>
      </c>
      <c r="BK278" s="193">
        <f>ROUND(I278*H278,2)</f>
        <v>0</v>
      </c>
      <c r="BL278" s="18" t="s">
        <v>141</v>
      </c>
      <c r="BM278" s="18" t="s">
        <v>856</v>
      </c>
    </row>
    <row r="279" spans="2:65" s="11" customFormat="1">
      <c r="B279" s="194"/>
      <c r="C279" s="195"/>
      <c r="D279" s="196" t="s">
        <v>143</v>
      </c>
      <c r="E279" s="197" t="s">
        <v>32</v>
      </c>
      <c r="F279" s="198" t="s">
        <v>857</v>
      </c>
      <c r="G279" s="195"/>
      <c r="H279" s="199" t="s">
        <v>32</v>
      </c>
      <c r="I279" s="200"/>
      <c r="J279" s="195"/>
      <c r="K279" s="195"/>
      <c r="L279" s="201"/>
      <c r="M279" s="202"/>
      <c r="N279" s="203"/>
      <c r="O279" s="203"/>
      <c r="P279" s="203"/>
      <c r="Q279" s="203"/>
      <c r="R279" s="203"/>
      <c r="S279" s="203"/>
      <c r="T279" s="204"/>
      <c r="AT279" s="205" t="s">
        <v>143</v>
      </c>
      <c r="AU279" s="205" t="s">
        <v>84</v>
      </c>
      <c r="AV279" s="11" t="s">
        <v>23</v>
      </c>
      <c r="AW279" s="11" t="s">
        <v>39</v>
      </c>
      <c r="AX279" s="11" t="s">
        <v>76</v>
      </c>
      <c r="AY279" s="205" t="s">
        <v>134</v>
      </c>
    </row>
    <row r="280" spans="2:65" s="12" customFormat="1">
      <c r="B280" s="206"/>
      <c r="C280" s="207"/>
      <c r="D280" s="196" t="s">
        <v>143</v>
      </c>
      <c r="E280" s="208" t="s">
        <v>32</v>
      </c>
      <c r="F280" s="209" t="s">
        <v>858</v>
      </c>
      <c r="G280" s="207"/>
      <c r="H280" s="210">
        <v>2978.1</v>
      </c>
      <c r="I280" s="211"/>
      <c r="J280" s="207"/>
      <c r="K280" s="207"/>
      <c r="L280" s="212"/>
      <c r="M280" s="213"/>
      <c r="N280" s="214"/>
      <c r="O280" s="214"/>
      <c r="P280" s="214"/>
      <c r="Q280" s="214"/>
      <c r="R280" s="214"/>
      <c r="S280" s="214"/>
      <c r="T280" s="215"/>
      <c r="AT280" s="216" t="s">
        <v>143</v>
      </c>
      <c r="AU280" s="216" t="s">
        <v>84</v>
      </c>
      <c r="AV280" s="12" t="s">
        <v>84</v>
      </c>
      <c r="AW280" s="12" t="s">
        <v>39</v>
      </c>
      <c r="AX280" s="12" t="s">
        <v>76</v>
      </c>
      <c r="AY280" s="216" t="s">
        <v>134</v>
      </c>
    </row>
    <row r="281" spans="2:65" s="11" customFormat="1">
      <c r="B281" s="194"/>
      <c r="C281" s="195"/>
      <c r="D281" s="196" t="s">
        <v>143</v>
      </c>
      <c r="E281" s="197" t="s">
        <v>32</v>
      </c>
      <c r="F281" s="198" t="s">
        <v>859</v>
      </c>
      <c r="G281" s="195"/>
      <c r="H281" s="199" t="s">
        <v>32</v>
      </c>
      <c r="I281" s="200"/>
      <c r="J281" s="195"/>
      <c r="K281" s="195"/>
      <c r="L281" s="201"/>
      <c r="M281" s="202"/>
      <c r="N281" s="203"/>
      <c r="O281" s="203"/>
      <c r="P281" s="203"/>
      <c r="Q281" s="203"/>
      <c r="R281" s="203"/>
      <c r="S281" s="203"/>
      <c r="T281" s="204"/>
      <c r="AT281" s="205" t="s">
        <v>143</v>
      </c>
      <c r="AU281" s="205" t="s">
        <v>84</v>
      </c>
      <c r="AV281" s="11" t="s">
        <v>23</v>
      </c>
      <c r="AW281" s="11" t="s">
        <v>39</v>
      </c>
      <c r="AX281" s="11" t="s">
        <v>76</v>
      </c>
      <c r="AY281" s="205" t="s">
        <v>134</v>
      </c>
    </row>
    <row r="282" spans="2:65" s="12" customFormat="1">
      <c r="B282" s="206"/>
      <c r="C282" s="207"/>
      <c r="D282" s="196" t="s">
        <v>143</v>
      </c>
      <c r="E282" s="208" t="s">
        <v>32</v>
      </c>
      <c r="F282" s="209" t="s">
        <v>860</v>
      </c>
      <c r="G282" s="207"/>
      <c r="H282" s="210">
        <v>792.06</v>
      </c>
      <c r="I282" s="211"/>
      <c r="J282" s="207"/>
      <c r="K282" s="207"/>
      <c r="L282" s="212"/>
      <c r="M282" s="213"/>
      <c r="N282" s="214"/>
      <c r="O282" s="214"/>
      <c r="P282" s="214"/>
      <c r="Q282" s="214"/>
      <c r="R282" s="214"/>
      <c r="S282" s="214"/>
      <c r="T282" s="215"/>
      <c r="AT282" s="216" t="s">
        <v>143</v>
      </c>
      <c r="AU282" s="216" t="s">
        <v>84</v>
      </c>
      <c r="AV282" s="12" t="s">
        <v>84</v>
      </c>
      <c r="AW282" s="12" t="s">
        <v>39</v>
      </c>
      <c r="AX282" s="12" t="s">
        <v>76</v>
      </c>
      <c r="AY282" s="216" t="s">
        <v>134</v>
      </c>
    </row>
    <row r="283" spans="2:65" s="11" customFormat="1">
      <c r="B283" s="194"/>
      <c r="C283" s="195"/>
      <c r="D283" s="196" t="s">
        <v>143</v>
      </c>
      <c r="E283" s="197" t="s">
        <v>32</v>
      </c>
      <c r="F283" s="198" t="s">
        <v>861</v>
      </c>
      <c r="G283" s="195"/>
      <c r="H283" s="199" t="s">
        <v>32</v>
      </c>
      <c r="I283" s="200"/>
      <c r="J283" s="195"/>
      <c r="K283" s="195"/>
      <c r="L283" s="201"/>
      <c r="M283" s="202"/>
      <c r="N283" s="203"/>
      <c r="O283" s="203"/>
      <c r="P283" s="203"/>
      <c r="Q283" s="203"/>
      <c r="R283" s="203"/>
      <c r="S283" s="203"/>
      <c r="T283" s="204"/>
      <c r="AT283" s="205" t="s">
        <v>143</v>
      </c>
      <c r="AU283" s="205" t="s">
        <v>84</v>
      </c>
      <c r="AV283" s="11" t="s">
        <v>23</v>
      </c>
      <c r="AW283" s="11" t="s">
        <v>39</v>
      </c>
      <c r="AX283" s="11" t="s">
        <v>76</v>
      </c>
      <c r="AY283" s="205" t="s">
        <v>134</v>
      </c>
    </row>
    <row r="284" spans="2:65" s="12" customFormat="1">
      <c r="B284" s="206"/>
      <c r="C284" s="207"/>
      <c r="D284" s="196" t="s">
        <v>143</v>
      </c>
      <c r="E284" s="208" t="s">
        <v>32</v>
      </c>
      <c r="F284" s="209" t="s">
        <v>862</v>
      </c>
      <c r="G284" s="207"/>
      <c r="H284" s="210">
        <v>264</v>
      </c>
      <c r="I284" s="211"/>
      <c r="J284" s="207"/>
      <c r="K284" s="207"/>
      <c r="L284" s="212"/>
      <c r="M284" s="213"/>
      <c r="N284" s="214"/>
      <c r="O284" s="214"/>
      <c r="P284" s="214"/>
      <c r="Q284" s="214"/>
      <c r="R284" s="214"/>
      <c r="S284" s="214"/>
      <c r="T284" s="215"/>
      <c r="AT284" s="216" t="s">
        <v>143</v>
      </c>
      <c r="AU284" s="216" t="s">
        <v>84</v>
      </c>
      <c r="AV284" s="12" t="s">
        <v>84</v>
      </c>
      <c r="AW284" s="12" t="s">
        <v>39</v>
      </c>
      <c r="AX284" s="12" t="s">
        <v>76</v>
      </c>
      <c r="AY284" s="216" t="s">
        <v>134</v>
      </c>
    </row>
    <row r="285" spans="2:65" s="11" customFormat="1">
      <c r="B285" s="194"/>
      <c r="C285" s="195"/>
      <c r="D285" s="196" t="s">
        <v>143</v>
      </c>
      <c r="E285" s="197" t="s">
        <v>32</v>
      </c>
      <c r="F285" s="198" t="s">
        <v>846</v>
      </c>
      <c r="G285" s="195"/>
      <c r="H285" s="199" t="s">
        <v>32</v>
      </c>
      <c r="I285" s="200"/>
      <c r="J285" s="195"/>
      <c r="K285" s="195"/>
      <c r="L285" s="201"/>
      <c r="M285" s="202"/>
      <c r="N285" s="203"/>
      <c r="O285" s="203"/>
      <c r="P285" s="203"/>
      <c r="Q285" s="203"/>
      <c r="R285" s="203"/>
      <c r="S285" s="203"/>
      <c r="T285" s="204"/>
      <c r="AT285" s="205" t="s">
        <v>143</v>
      </c>
      <c r="AU285" s="205" t="s">
        <v>84</v>
      </c>
      <c r="AV285" s="11" t="s">
        <v>23</v>
      </c>
      <c r="AW285" s="11" t="s">
        <v>39</v>
      </c>
      <c r="AX285" s="11" t="s">
        <v>76</v>
      </c>
      <c r="AY285" s="205" t="s">
        <v>134</v>
      </c>
    </row>
    <row r="286" spans="2:65" s="12" customFormat="1">
      <c r="B286" s="206"/>
      <c r="C286" s="207"/>
      <c r="D286" s="196" t="s">
        <v>143</v>
      </c>
      <c r="E286" s="208" t="s">
        <v>32</v>
      </c>
      <c r="F286" s="209" t="s">
        <v>863</v>
      </c>
      <c r="G286" s="207"/>
      <c r="H286" s="210">
        <v>756.7</v>
      </c>
      <c r="I286" s="211"/>
      <c r="J286" s="207"/>
      <c r="K286" s="207"/>
      <c r="L286" s="212"/>
      <c r="M286" s="213"/>
      <c r="N286" s="214"/>
      <c r="O286" s="214"/>
      <c r="P286" s="214"/>
      <c r="Q286" s="214"/>
      <c r="R286" s="214"/>
      <c r="S286" s="214"/>
      <c r="T286" s="215"/>
      <c r="AT286" s="216" t="s">
        <v>143</v>
      </c>
      <c r="AU286" s="216" t="s">
        <v>84</v>
      </c>
      <c r="AV286" s="12" t="s">
        <v>84</v>
      </c>
      <c r="AW286" s="12" t="s">
        <v>39</v>
      </c>
      <c r="AX286" s="12" t="s">
        <v>76</v>
      </c>
      <c r="AY286" s="216" t="s">
        <v>134</v>
      </c>
    </row>
    <row r="287" spans="2:65" s="11" customFormat="1">
      <c r="B287" s="194"/>
      <c r="C287" s="195"/>
      <c r="D287" s="196" t="s">
        <v>143</v>
      </c>
      <c r="E287" s="197" t="s">
        <v>32</v>
      </c>
      <c r="F287" s="198" t="s">
        <v>848</v>
      </c>
      <c r="G287" s="195"/>
      <c r="H287" s="199" t="s">
        <v>32</v>
      </c>
      <c r="I287" s="200"/>
      <c r="J287" s="195"/>
      <c r="K287" s="195"/>
      <c r="L287" s="201"/>
      <c r="M287" s="202"/>
      <c r="N287" s="203"/>
      <c r="O287" s="203"/>
      <c r="P287" s="203"/>
      <c r="Q287" s="203"/>
      <c r="R287" s="203"/>
      <c r="S287" s="203"/>
      <c r="T287" s="204"/>
      <c r="AT287" s="205" t="s">
        <v>143</v>
      </c>
      <c r="AU287" s="205" t="s">
        <v>84</v>
      </c>
      <c r="AV287" s="11" t="s">
        <v>23</v>
      </c>
      <c r="AW287" s="11" t="s">
        <v>39</v>
      </c>
      <c r="AX287" s="11" t="s">
        <v>76</v>
      </c>
      <c r="AY287" s="205" t="s">
        <v>134</v>
      </c>
    </row>
    <row r="288" spans="2:65" s="12" customFormat="1">
      <c r="B288" s="206"/>
      <c r="C288" s="207"/>
      <c r="D288" s="196" t="s">
        <v>143</v>
      </c>
      <c r="E288" s="208" t="s">
        <v>32</v>
      </c>
      <c r="F288" s="209" t="s">
        <v>864</v>
      </c>
      <c r="G288" s="207"/>
      <c r="H288" s="210">
        <v>632.1</v>
      </c>
      <c r="I288" s="211"/>
      <c r="J288" s="207"/>
      <c r="K288" s="207"/>
      <c r="L288" s="212"/>
      <c r="M288" s="213"/>
      <c r="N288" s="214"/>
      <c r="O288" s="214"/>
      <c r="P288" s="214"/>
      <c r="Q288" s="214"/>
      <c r="R288" s="214"/>
      <c r="S288" s="214"/>
      <c r="T288" s="215"/>
      <c r="AT288" s="216" t="s">
        <v>143</v>
      </c>
      <c r="AU288" s="216" t="s">
        <v>84</v>
      </c>
      <c r="AV288" s="12" t="s">
        <v>84</v>
      </c>
      <c r="AW288" s="12" t="s">
        <v>39</v>
      </c>
      <c r="AX288" s="12" t="s">
        <v>76</v>
      </c>
      <c r="AY288" s="216" t="s">
        <v>134</v>
      </c>
    </row>
    <row r="289" spans="2:65" s="11" customFormat="1">
      <c r="B289" s="194"/>
      <c r="C289" s="195"/>
      <c r="D289" s="196" t="s">
        <v>143</v>
      </c>
      <c r="E289" s="197" t="s">
        <v>32</v>
      </c>
      <c r="F289" s="198" t="s">
        <v>850</v>
      </c>
      <c r="G289" s="195"/>
      <c r="H289" s="199" t="s">
        <v>32</v>
      </c>
      <c r="I289" s="200"/>
      <c r="J289" s="195"/>
      <c r="K289" s="195"/>
      <c r="L289" s="201"/>
      <c r="M289" s="202"/>
      <c r="N289" s="203"/>
      <c r="O289" s="203"/>
      <c r="P289" s="203"/>
      <c r="Q289" s="203"/>
      <c r="R289" s="203"/>
      <c r="S289" s="203"/>
      <c r="T289" s="204"/>
      <c r="AT289" s="205" t="s">
        <v>143</v>
      </c>
      <c r="AU289" s="205" t="s">
        <v>84</v>
      </c>
      <c r="AV289" s="11" t="s">
        <v>23</v>
      </c>
      <c r="AW289" s="11" t="s">
        <v>39</v>
      </c>
      <c r="AX289" s="11" t="s">
        <v>76</v>
      </c>
      <c r="AY289" s="205" t="s">
        <v>134</v>
      </c>
    </row>
    <row r="290" spans="2:65" s="12" customFormat="1">
      <c r="B290" s="206"/>
      <c r="C290" s="207"/>
      <c r="D290" s="196" t="s">
        <v>143</v>
      </c>
      <c r="E290" s="208" t="s">
        <v>32</v>
      </c>
      <c r="F290" s="209" t="s">
        <v>865</v>
      </c>
      <c r="G290" s="207"/>
      <c r="H290" s="210">
        <v>1255.8</v>
      </c>
      <c r="I290" s="211"/>
      <c r="J290" s="207"/>
      <c r="K290" s="207"/>
      <c r="L290" s="212"/>
      <c r="M290" s="213"/>
      <c r="N290" s="214"/>
      <c r="O290" s="214"/>
      <c r="P290" s="214"/>
      <c r="Q290" s="214"/>
      <c r="R290" s="214"/>
      <c r="S290" s="214"/>
      <c r="T290" s="215"/>
      <c r="AT290" s="216" t="s">
        <v>143</v>
      </c>
      <c r="AU290" s="216" t="s">
        <v>84</v>
      </c>
      <c r="AV290" s="12" t="s">
        <v>84</v>
      </c>
      <c r="AW290" s="12" t="s">
        <v>39</v>
      </c>
      <c r="AX290" s="12" t="s">
        <v>76</v>
      </c>
      <c r="AY290" s="216" t="s">
        <v>134</v>
      </c>
    </row>
    <row r="291" spans="2:65" s="11" customFormat="1">
      <c r="B291" s="194"/>
      <c r="C291" s="195"/>
      <c r="D291" s="196" t="s">
        <v>143</v>
      </c>
      <c r="E291" s="197" t="s">
        <v>32</v>
      </c>
      <c r="F291" s="198" t="s">
        <v>832</v>
      </c>
      <c r="G291" s="195"/>
      <c r="H291" s="199" t="s">
        <v>32</v>
      </c>
      <c r="I291" s="200"/>
      <c r="J291" s="195"/>
      <c r="K291" s="195"/>
      <c r="L291" s="201"/>
      <c r="M291" s="202"/>
      <c r="N291" s="203"/>
      <c r="O291" s="203"/>
      <c r="P291" s="203"/>
      <c r="Q291" s="203"/>
      <c r="R291" s="203"/>
      <c r="S291" s="203"/>
      <c r="T291" s="204"/>
      <c r="AT291" s="205" t="s">
        <v>143</v>
      </c>
      <c r="AU291" s="205" t="s">
        <v>84</v>
      </c>
      <c r="AV291" s="11" t="s">
        <v>23</v>
      </c>
      <c r="AW291" s="11" t="s">
        <v>39</v>
      </c>
      <c r="AX291" s="11" t="s">
        <v>76</v>
      </c>
      <c r="AY291" s="205" t="s">
        <v>134</v>
      </c>
    </row>
    <row r="292" spans="2:65" s="12" customFormat="1">
      <c r="B292" s="206"/>
      <c r="C292" s="207"/>
      <c r="D292" s="196" t="s">
        <v>143</v>
      </c>
      <c r="E292" s="208" t="s">
        <v>32</v>
      </c>
      <c r="F292" s="209" t="s">
        <v>866</v>
      </c>
      <c r="G292" s="207"/>
      <c r="H292" s="210">
        <v>711.68</v>
      </c>
      <c r="I292" s="211"/>
      <c r="J292" s="207"/>
      <c r="K292" s="207"/>
      <c r="L292" s="212"/>
      <c r="M292" s="213"/>
      <c r="N292" s="214"/>
      <c r="O292" s="214"/>
      <c r="P292" s="214"/>
      <c r="Q292" s="214"/>
      <c r="R292" s="214"/>
      <c r="S292" s="214"/>
      <c r="T292" s="215"/>
      <c r="AT292" s="216" t="s">
        <v>143</v>
      </c>
      <c r="AU292" s="216" t="s">
        <v>84</v>
      </c>
      <c r="AV292" s="12" t="s">
        <v>84</v>
      </c>
      <c r="AW292" s="12" t="s">
        <v>39</v>
      </c>
      <c r="AX292" s="12" t="s">
        <v>76</v>
      </c>
      <c r="AY292" s="216" t="s">
        <v>134</v>
      </c>
    </row>
    <row r="293" spans="2:65" s="13" customFormat="1">
      <c r="B293" s="217"/>
      <c r="C293" s="218"/>
      <c r="D293" s="219" t="s">
        <v>143</v>
      </c>
      <c r="E293" s="220" t="s">
        <v>32</v>
      </c>
      <c r="F293" s="221" t="s">
        <v>150</v>
      </c>
      <c r="G293" s="218"/>
      <c r="H293" s="222">
        <v>7390.44</v>
      </c>
      <c r="I293" s="223"/>
      <c r="J293" s="218"/>
      <c r="K293" s="218"/>
      <c r="L293" s="224"/>
      <c r="M293" s="225"/>
      <c r="N293" s="226"/>
      <c r="O293" s="226"/>
      <c r="P293" s="226"/>
      <c r="Q293" s="226"/>
      <c r="R293" s="226"/>
      <c r="S293" s="226"/>
      <c r="T293" s="227"/>
      <c r="AT293" s="228" t="s">
        <v>143</v>
      </c>
      <c r="AU293" s="228" t="s">
        <v>84</v>
      </c>
      <c r="AV293" s="13" t="s">
        <v>141</v>
      </c>
      <c r="AW293" s="13" t="s">
        <v>39</v>
      </c>
      <c r="AX293" s="13" t="s">
        <v>23</v>
      </c>
      <c r="AY293" s="228" t="s">
        <v>134</v>
      </c>
    </row>
    <row r="294" spans="2:65" s="1" customFormat="1" ht="40.15" customHeight="1">
      <c r="B294" s="35"/>
      <c r="C294" s="182" t="s">
        <v>324</v>
      </c>
      <c r="D294" s="182" t="s">
        <v>136</v>
      </c>
      <c r="E294" s="183" t="s">
        <v>277</v>
      </c>
      <c r="F294" s="184" t="s">
        <v>278</v>
      </c>
      <c r="G294" s="185" t="s">
        <v>139</v>
      </c>
      <c r="H294" s="186">
        <v>7390.44</v>
      </c>
      <c r="I294" s="187"/>
      <c r="J294" s="188">
        <f>ROUND(I294*H294,2)</f>
        <v>0</v>
      </c>
      <c r="K294" s="184" t="s">
        <v>140</v>
      </c>
      <c r="L294" s="55"/>
      <c r="M294" s="189" t="s">
        <v>32</v>
      </c>
      <c r="N294" s="190" t="s">
        <v>47</v>
      </c>
      <c r="O294" s="36"/>
      <c r="P294" s="191">
        <f>O294*H294</f>
        <v>0</v>
      </c>
      <c r="Q294" s="191">
        <v>0</v>
      </c>
      <c r="R294" s="191">
        <f>Q294*H294</f>
        <v>0</v>
      </c>
      <c r="S294" s="191">
        <v>0</v>
      </c>
      <c r="T294" s="192">
        <f>S294*H294</f>
        <v>0</v>
      </c>
      <c r="AR294" s="18" t="s">
        <v>141</v>
      </c>
      <c r="AT294" s="18" t="s">
        <v>136</v>
      </c>
      <c r="AU294" s="18" t="s">
        <v>84</v>
      </c>
      <c r="AY294" s="18" t="s">
        <v>134</v>
      </c>
      <c r="BE294" s="193">
        <f>IF(N294="základní",J294,0)</f>
        <v>0</v>
      </c>
      <c r="BF294" s="193">
        <f>IF(N294="snížená",J294,0)</f>
        <v>0</v>
      </c>
      <c r="BG294" s="193">
        <f>IF(N294="zákl. přenesená",J294,0)</f>
        <v>0</v>
      </c>
      <c r="BH294" s="193">
        <f>IF(N294="sníž. přenesená",J294,0)</f>
        <v>0</v>
      </c>
      <c r="BI294" s="193">
        <f>IF(N294="nulová",J294,0)</f>
        <v>0</v>
      </c>
      <c r="BJ294" s="18" t="s">
        <v>23</v>
      </c>
      <c r="BK294" s="193">
        <f>ROUND(I294*H294,2)</f>
        <v>0</v>
      </c>
      <c r="BL294" s="18" t="s">
        <v>141</v>
      </c>
      <c r="BM294" s="18" t="s">
        <v>867</v>
      </c>
    </row>
    <row r="295" spans="2:65" s="12" customFormat="1">
      <c r="B295" s="206"/>
      <c r="C295" s="207"/>
      <c r="D295" s="219" t="s">
        <v>143</v>
      </c>
      <c r="E295" s="229" t="s">
        <v>32</v>
      </c>
      <c r="F295" s="230" t="s">
        <v>868</v>
      </c>
      <c r="G295" s="207"/>
      <c r="H295" s="231">
        <v>7390.44</v>
      </c>
      <c r="I295" s="211"/>
      <c r="J295" s="207"/>
      <c r="K295" s="207"/>
      <c r="L295" s="212"/>
      <c r="M295" s="213"/>
      <c r="N295" s="214"/>
      <c r="O295" s="214"/>
      <c r="P295" s="214"/>
      <c r="Q295" s="214"/>
      <c r="R295" s="214"/>
      <c r="S295" s="214"/>
      <c r="T295" s="215"/>
      <c r="AT295" s="216" t="s">
        <v>143</v>
      </c>
      <c r="AU295" s="216" t="s">
        <v>84</v>
      </c>
      <c r="AV295" s="12" t="s">
        <v>84</v>
      </c>
      <c r="AW295" s="12" t="s">
        <v>39</v>
      </c>
      <c r="AX295" s="12" t="s">
        <v>23</v>
      </c>
      <c r="AY295" s="216" t="s">
        <v>134</v>
      </c>
    </row>
    <row r="296" spans="2:65" s="1" customFormat="1" ht="40.15" customHeight="1">
      <c r="B296" s="35"/>
      <c r="C296" s="182" t="s">
        <v>7</v>
      </c>
      <c r="D296" s="182" t="s">
        <v>136</v>
      </c>
      <c r="E296" s="183" t="s">
        <v>282</v>
      </c>
      <c r="F296" s="184" t="s">
        <v>283</v>
      </c>
      <c r="G296" s="185" t="s">
        <v>214</v>
      </c>
      <c r="H296" s="186">
        <v>1948.127</v>
      </c>
      <c r="I296" s="187"/>
      <c r="J296" s="188">
        <f>ROUND(I296*H296,2)</f>
        <v>0</v>
      </c>
      <c r="K296" s="184" t="s">
        <v>140</v>
      </c>
      <c r="L296" s="55"/>
      <c r="M296" s="189" t="s">
        <v>32</v>
      </c>
      <c r="N296" s="190" t="s">
        <v>47</v>
      </c>
      <c r="O296" s="36"/>
      <c r="P296" s="191">
        <f>O296*H296</f>
        <v>0</v>
      </c>
      <c r="Q296" s="191">
        <v>0</v>
      </c>
      <c r="R296" s="191">
        <f>Q296*H296</f>
        <v>0</v>
      </c>
      <c r="S296" s="191">
        <v>0</v>
      </c>
      <c r="T296" s="192">
        <f>S296*H296</f>
        <v>0</v>
      </c>
      <c r="AR296" s="18" t="s">
        <v>141</v>
      </c>
      <c r="AT296" s="18" t="s">
        <v>136</v>
      </c>
      <c r="AU296" s="18" t="s">
        <v>84</v>
      </c>
      <c r="AY296" s="18" t="s">
        <v>134</v>
      </c>
      <c r="BE296" s="193">
        <f>IF(N296="základní",J296,0)</f>
        <v>0</v>
      </c>
      <c r="BF296" s="193">
        <f>IF(N296="snížená",J296,0)</f>
        <v>0</v>
      </c>
      <c r="BG296" s="193">
        <f>IF(N296="zákl. přenesená",J296,0)</f>
        <v>0</v>
      </c>
      <c r="BH296" s="193">
        <f>IF(N296="sníž. přenesená",J296,0)</f>
        <v>0</v>
      </c>
      <c r="BI296" s="193">
        <f>IF(N296="nulová",J296,0)</f>
        <v>0</v>
      </c>
      <c r="BJ296" s="18" t="s">
        <v>23</v>
      </c>
      <c r="BK296" s="193">
        <f>ROUND(I296*H296,2)</f>
        <v>0</v>
      </c>
      <c r="BL296" s="18" t="s">
        <v>141</v>
      </c>
      <c r="BM296" s="18" t="s">
        <v>869</v>
      </c>
    </row>
    <row r="297" spans="2:65" s="11" customFormat="1">
      <c r="B297" s="194"/>
      <c r="C297" s="195"/>
      <c r="D297" s="196" t="s">
        <v>143</v>
      </c>
      <c r="E297" s="197" t="s">
        <v>32</v>
      </c>
      <c r="F297" s="198" t="s">
        <v>840</v>
      </c>
      <c r="G297" s="195"/>
      <c r="H297" s="199" t="s">
        <v>32</v>
      </c>
      <c r="I297" s="200"/>
      <c r="J297" s="195"/>
      <c r="K297" s="195"/>
      <c r="L297" s="201"/>
      <c r="M297" s="202"/>
      <c r="N297" s="203"/>
      <c r="O297" s="203"/>
      <c r="P297" s="203"/>
      <c r="Q297" s="203"/>
      <c r="R297" s="203"/>
      <c r="S297" s="203"/>
      <c r="T297" s="204"/>
      <c r="AT297" s="205" t="s">
        <v>143</v>
      </c>
      <c r="AU297" s="205" t="s">
        <v>84</v>
      </c>
      <c r="AV297" s="11" t="s">
        <v>23</v>
      </c>
      <c r="AW297" s="11" t="s">
        <v>39</v>
      </c>
      <c r="AX297" s="11" t="s">
        <v>76</v>
      </c>
      <c r="AY297" s="205" t="s">
        <v>134</v>
      </c>
    </row>
    <row r="298" spans="2:65" s="12" customFormat="1">
      <c r="B298" s="206"/>
      <c r="C298" s="207"/>
      <c r="D298" s="196" t="s">
        <v>143</v>
      </c>
      <c r="E298" s="208" t="s">
        <v>32</v>
      </c>
      <c r="F298" s="209" t="s">
        <v>870</v>
      </c>
      <c r="G298" s="207"/>
      <c r="H298" s="210">
        <v>806.88300000000004</v>
      </c>
      <c r="I298" s="211"/>
      <c r="J298" s="207"/>
      <c r="K298" s="207"/>
      <c r="L298" s="212"/>
      <c r="M298" s="213"/>
      <c r="N298" s="214"/>
      <c r="O298" s="214"/>
      <c r="P298" s="214"/>
      <c r="Q298" s="214"/>
      <c r="R298" s="214"/>
      <c r="S298" s="214"/>
      <c r="T298" s="215"/>
      <c r="AT298" s="216" t="s">
        <v>143</v>
      </c>
      <c r="AU298" s="216" t="s">
        <v>84</v>
      </c>
      <c r="AV298" s="12" t="s">
        <v>84</v>
      </c>
      <c r="AW298" s="12" t="s">
        <v>39</v>
      </c>
      <c r="AX298" s="12" t="s">
        <v>76</v>
      </c>
      <c r="AY298" s="216" t="s">
        <v>134</v>
      </c>
    </row>
    <row r="299" spans="2:65" s="11" customFormat="1">
      <c r="B299" s="194"/>
      <c r="C299" s="195"/>
      <c r="D299" s="196" t="s">
        <v>143</v>
      </c>
      <c r="E299" s="197" t="s">
        <v>32</v>
      </c>
      <c r="F299" s="198" t="s">
        <v>842</v>
      </c>
      <c r="G299" s="195"/>
      <c r="H299" s="199" t="s">
        <v>32</v>
      </c>
      <c r="I299" s="200"/>
      <c r="J299" s="195"/>
      <c r="K299" s="195"/>
      <c r="L299" s="201"/>
      <c r="M299" s="202"/>
      <c r="N299" s="203"/>
      <c r="O299" s="203"/>
      <c r="P299" s="203"/>
      <c r="Q299" s="203"/>
      <c r="R299" s="203"/>
      <c r="S299" s="203"/>
      <c r="T299" s="204"/>
      <c r="AT299" s="205" t="s">
        <v>143</v>
      </c>
      <c r="AU299" s="205" t="s">
        <v>84</v>
      </c>
      <c r="AV299" s="11" t="s">
        <v>23</v>
      </c>
      <c r="AW299" s="11" t="s">
        <v>39</v>
      </c>
      <c r="AX299" s="11" t="s">
        <v>76</v>
      </c>
      <c r="AY299" s="205" t="s">
        <v>134</v>
      </c>
    </row>
    <row r="300" spans="2:65" s="12" customFormat="1">
      <c r="B300" s="206"/>
      <c r="C300" s="207"/>
      <c r="D300" s="196" t="s">
        <v>143</v>
      </c>
      <c r="E300" s="208" t="s">
        <v>32</v>
      </c>
      <c r="F300" s="209" t="s">
        <v>871</v>
      </c>
      <c r="G300" s="207"/>
      <c r="H300" s="210">
        <v>208.816</v>
      </c>
      <c r="I300" s="211"/>
      <c r="J300" s="207"/>
      <c r="K300" s="207"/>
      <c r="L300" s="212"/>
      <c r="M300" s="213"/>
      <c r="N300" s="214"/>
      <c r="O300" s="214"/>
      <c r="P300" s="214"/>
      <c r="Q300" s="214"/>
      <c r="R300" s="214"/>
      <c r="S300" s="214"/>
      <c r="T300" s="215"/>
      <c r="AT300" s="216" t="s">
        <v>143</v>
      </c>
      <c r="AU300" s="216" t="s">
        <v>84</v>
      </c>
      <c r="AV300" s="12" t="s">
        <v>84</v>
      </c>
      <c r="AW300" s="12" t="s">
        <v>39</v>
      </c>
      <c r="AX300" s="12" t="s">
        <v>76</v>
      </c>
      <c r="AY300" s="216" t="s">
        <v>134</v>
      </c>
    </row>
    <row r="301" spans="2:65" s="11" customFormat="1">
      <c r="B301" s="194"/>
      <c r="C301" s="195"/>
      <c r="D301" s="196" t="s">
        <v>143</v>
      </c>
      <c r="E301" s="197" t="s">
        <v>32</v>
      </c>
      <c r="F301" s="198" t="s">
        <v>844</v>
      </c>
      <c r="G301" s="195"/>
      <c r="H301" s="199" t="s">
        <v>32</v>
      </c>
      <c r="I301" s="200"/>
      <c r="J301" s="195"/>
      <c r="K301" s="195"/>
      <c r="L301" s="201"/>
      <c r="M301" s="202"/>
      <c r="N301" s="203"/>
      <c r="O301" s="203"/>
      <c r="P301" s="203"/>
      <c r="Q301" s="203"/>
      <c r="R301" s="203"/>
      <c r="S301" s="203"/>
      <c r="T301" s="204"/>
      <c r="AT301" s="205" t="s">
        <v>143</v>
      </c>
      <c r="AU301" s="205" t="s">
        <v>84</v>
      </c>
      <c r="AV301" s="11" t="s">
        <v>23</v>
      </c>
      <c r="AW301" s="11" t="s">
        <v>39</v>
      </c>
      <c r="AX301" s="11" t="s">
        <v>76</v>
      </c>
      <c r="AY301" s="205" t="s">
        <v>134</v>
      </c>
    </row>
    <row r="302" spans="2:65" s="12" customFormat="1">
      <c r="B302" s="206"/>
      <c r="C302" s="207"/>
      <c r="D302" s="196" t="s">
        <v>143</v>
      </c>
      <c r="E302" s="208" t="s">
        <v>32</v>
      </c>
      <c r="F302" s="209" t="s">
        <v>872</v>
      </c>
      <c r="G302" s="207"/>
      <c r="H302" s="210">
        <v>64.468999999999994</v>
      </c>
      <c r="I302" s="211"/>
      <c r="J302" s="207"/>
      <c r="K302" s="207"/>
      <c r="L302" s="212"/>
      <c r="M302" s="213"/>
      <c r="N302" s="214"/>
      <c r="O302" s="214"/>
      <c r="P302" s="214"/>
      <c r="Q302" s="214"/>
      <c r="R302" s="214"/>
      <c r="S302" s="214"/>
      <c r="T302" s="215"/>
      <c r="AT302" s="216" t="s">
        <v>143</v>
      </c>
      <c r="AU302" s="216" t="s">
        <v>84</v>
      </c>
      <c r="AV302" s="12" t="s">
        <v>84</v>
      </c>
      <c r="AW302" s="12" t="s">
        <v>39</v>
      </c>
      <c r="AX302" s="12" t="s">
        <v>76</v>
      </c>
      <c r="AY302" s="216" t="s">
        <v>134</v>
      </c>
    </row>
    <row r="303" spans="2:65" s="11" customFormat="1">
      <c r="B303" s="194"/>
      <c r="C303" s="195"/>
      <c r="D303" s="196" t="s">
        <v>143</v>
      </c>
      <c r="E303" s="197" t="s">
        <v>32</v>
      </c>
      <c r="F303" s="198" t="s">
        <v>846</v>
      </c>
      <c r="G303" s="195"/>
      <c r="H303" s="199" t="s">
        <v>32</v>
      </c>
      <c r="I303" s="200"/>
      <c r="J303" s="195"/>
      <c r="K303" s="195"/>
      <c r="L303" s="201"/>
      <c r="M303" s="202"/>
      <c r="N303" s="203"/>
      <c r="O303" s="203"/>
      <c r="P303" s="203"/>
      <c r="Q303" s="203"/>
      <c r="R303" s="203"/>
      <c r="S303" s="203"/>
      <c r="T303" s="204"/>
      <c r="AT303" s="205" t="s">
        <v>143</v>
      </c>
      <c r="AU303" s="205" t="s">
        <v>84</v>
      </c>
      <c r="AV303" s="11" t="s">
        <v>23</v>
      </c>
      <c r="AW303" s="11" t="s">
        <v>39</v>
      </c>
      <c r="AX303" s="11" t="s">
        <v>76</v>
      </c>
      <c r="AY303" s="205" t="s">
        <v>134</v>
      </c>
    </row>
    <row r="304" spans="2:65" s="12" customFormat="1">
      <c r="B304" s="206"/>
      <c r="C304" s="207"/>
      <c r="D304" s="196" t="s">
        <v>143</v>
      </c>
      <c r="E304" s="208" t="s">
        <v>32</v>
      </c>
      <c r="F304" s="209" t="s">
        <v>873</v>
      </c>
      <c r="G304" s="207"/>
      <c r="H304" s="210">
        <v>199.922</v>
      </c>
      <c r="I304" s="211"/>
      <c r="J304" s="207"/>
      <c r="K304" s="207"/>
      <c r="L304" s="212"/>
      <c r="M304" s="213"/>
      <c r="N304" s="214"/>
      <c r="O304" s="214"/>
      <c r="P304" s="214"/>
      <c r="Q304" s="214"/>
      <c r="R304" s="214"/>
      <c r="S304" s="214"/>
      <c r="T304" s="215"/>
      <c r="AT304" s="216" t="s">
        <v>143</v>
      </c>
      <c r="AU304" s="216" t="s">
        <v>84</v>
      </c>
      <c r="AV304" s="12" t="s">
        <v>84</v>
      </c>
      <c r="AW304" s="12" t="s">
        <v>39</v>
      </c>
      <c r="AX304" s="12" t="s">
        <v>76</v>
      </c>
      <c r="AY304" s="216" t="s">
        <v>134</v>
      </c>
    </row>
    <row r="305" spans="2:65" s="11" customFormat="1">
      <c r="B305" s="194"/>
      <c r="C305" s="195"/>
      <c r="D305" s="196" t="s">
        <v>143</v>
      </c>
      <c r="E305" s="197" t="s">
        <v>32</v>
      </c>
      <c r="F305" s="198" t="s">
        <v>848</v>
      </c>
      <c r="G305" s="195"/>
      <c r="H305" s="199" t="s">
        <v>32</v>
      </c>
      <c r="I305" s="200"/>
      <c r="J305" s="195"/>
      <c r="K305" s="195"/>
      <c r="L305" s="201"/>
      <c r="M305" s="202"/>
      <c r="N305" s="203"/>
      <c r="O305" s="203"/>
      <c r="P305" s="203"/>
      <c r="Q305" s="203"/>
      <c r="R305" s="203"/>
      <c r="S305" s="203"/>
      <c r="T305" s="204"/>
      <c r="AT305" s="205" t="s">
        <v>143</v>
      </c>
      <c r="AU305" s="205" t="s">
        <v>84</v>
      </c>
      <c r="AV305" s="11" t="s">
        <v>23</v>
      </c>
      <c r="AW305" s="11" t="s">
        <v>39</v>
      </c>
      <c r="AX305" s="11" t="s">
        <v>76</v>
      </c>
      <c r="AY305" s="205" t="s">
        <v>134</v>
      </c>
    </row>
    <row r="306" spans="2:65" s="12" customFormat="1">
      <c r="B306" s="206"/>
      <c r="C306" s="207"/>
      <c r="D306" s="196" t="s">
        <v>143</v>
      </c>
      <c r="E306" s="208" t="s">
        <v>32</v>
      </c>
      <c r="F306" s="209" t="s">
        <v>874</v>
      </c>
      <c r="G306" s="207"/>
      <c r="H306" s="210">
        <v>166.30799999999999</v>
      </c>
      <c r="I306" s="211"/>
      <c r="J306" s="207"/>
      <c r="K306" s="207"/>
      <c r="L306" s="212"/>
      <c r="M306" s="213"/>
      <c r="N306" s="214"/>
      <c r="O306" s="214"/>
      <c r="P306" s="214"/>
      <c r="Q306" s="214"/>
      <c r="R306" s="214"/>
      <c r="S306" s="214"/>
      <c r="T306" s="215"/>
      <c r="AT306" s="216" t="s">
        <v>143</v>
      </c>
      <c r="AU306" s="216" t="s">
        <v>84</v>
      </c>
      <c r="AV306" s="12" t="s">
        <v>84</v>
      </c>
      <c r="AW306" s="12" t="s">
        <v>39</v>
      </c>
      <c r="AX306" s="12" t="s">
        <v>76</v>
      </c>
      <c r="AY306" s="216" t="s">
        <v>134</v>
      </c>
    </row>
    <row r="307" spans="2:65" s="11" customFormat="1">
      <c r="B307" s="194"/>
      <c r="C307" s="195"/>
      <c r="D307" s="196" t="s">
        <v>143</v>
      </c>
      <c r="E307" s="197" t="s">
        <v>32</v>
      </c>
      <c r="F307" s="198" t="s">
        <v>850</v>
      </c>
      <c r="G307" s="195"/>
      <c r="H307" s="199" t="s">
        <v>32</v>
      </c>
      <c r="I307" s="200"/>
      <c r="J307" s="195"/>
      <c r="K307" s="195"/>
      <c r="L307" s="201"/>
      <c r="M307" s="202"/>
      <c r="N307" s="203"/>
      <c r="O307" s="203"/>
      <c r="P307" s="203"/>
      <c r="Q307" s="203"/>
      <c r="R307" s="203"/>
      <c r="S307" s="203"/>
      <c r="T307" s="204"/>
      <c r="AT307" s="205" t="s">
        <v>143</v>
      </c>
      <c r="AU307" s="205" t="s">
        <v>84</v>
      </c>
      <c r="AV307" s="11" t="s">
        <v>23</v>
      </c>
      <c r="AW307" s="11" t="s">
        <v>39</v>
      </c>
      <c r="AX307" s="11" t="s">
        <v>76</v>
      </c>
      <c r="AY307" s="205" t="s">
        <v>134</v>
      </c>
    </row>
    <row r="308" spans="2:65" s="12" customFormat="1">
      <c r="B308" s="206"/>
      <c r="C308" s="207"/>
      <c r="D308" s="196" t="s">
        <v>143</v>
      </c>
      <c r="E308" s="208" t="s">
        <v>32</v>
      </c>
      <c r="F308" s="209" t="s">
        <v>875</v>
      </c>
      <c r="G308" s="207"/>
      <c r="H308" s="210">
        <v>328.721</v>
      </c>
      <c r="I308" s="211"/>
      <c r="J308" s="207"/>
      <c r="K308" s="207"/>
      <c r="L308" s="212"/>
      <c r="M308" s="213"/>
      <c r="N308" s="214"/>
      <c r="O308" s="214"/>
      <c r="P308" s="214"/>
      <c r="Q308" s="214"/>
      <c r="R308" s="214"/>
      <c r="S308" s="214"/>
      <c r="T308" s="215"/>
      <c r="AT308" s="216" t="s">
        <v>143</v>
      </c>
      <c r="AU308" s="216" t="s">
        <v>84</v>
      </c>
      <c r="AV308" s="12" t="s">
        <v>84</v>
      </c>
      <c r="AW308" s="12" t="s">
        <v>39</v>
      </c>
      <c r="AX308" s="12" t="s">
        <v>76</v>
      </c>
      <c r="AY308" s="216" t="s">
        <v>134</v>
      </c>
    </row>
    <row r="309" spans="2:65" s="11" customFormat="1">
      <c r="B309" s="194"/>
      <c r="C309" s="195"/>
      <c r="D309" s="196" t="s">
        <v>143</v>
      </c>
      <c r="E309" s="197" t="s">
        <v>32</v>
      </c>
      <c r="F309" s="198" t="s">
        <v>832</v>
      </c>
      <c r="G309" s="195"/>
      <c r="H309" s="199" t="s">
        <v>32</v>
      </c>
      <c r="I309" s="200"/>
      <c r="J309" s="195"/>
      <c r="K309" s="195"/>
      <c r="L309" s="201"/>
      <c r="M309" s="202"/>
      <c r="N309" s="203"/>
      <c r="O309" s="203"/>
      <c r="P309" s="203"/>
      <c r="Q309" s="203"/>
      <c r="R309" s="203"/>
      <c r="S309" s="203"/>
      <c r="T309" s="204"/>
      <c r="AT309" s="205" t="s">
        <v>143</v>
      </c>
      <c r="AU309" s="205" t="s">
        <v>84</v>
      </c>
      <c r="AV309" s="11" t="s">
        <v>23</v>
      </c>
      <c r="AW309" s="11" t="s">
        <v>39</v>
      </c>
      <c r="AX309" s="11" t="s">
        <v>76</v>
      </c>
      <c r="AY309" s="205" t="s">
        <v>134</v>
      </c>
    </row>
    <row r="310" spans="2:65" s="12" customFormat="1">
      <c r="B310" s="206"/>
      <c r="C310" s="207"/>
      <c r="D310" s="196" t="s">
        <v>143</v>
      </c>
      <c r="E310" s="208" t="s">
        <v>32</v>
      </c>
      <c r="F310" s="209" t="s">
        <v>876</v>
      </c>
      <c r="G310" s="207"/>
      <c r="H310" s="210">
        <v>173.00800000000001</v>
      </c>
      <c r="I310" s="211"/>
      <c r="J310" s="207"/>
      <c r="K310" s="207"/>
      <c r="L310" s="212"/>
      <c r="M310" s="213"/>
      <c r="N310" s="214"/>
      <c r="O310" s="214"/>
      <c r="P310" s="214"/>
      <c r="Q310" s="214"/>
      <c r="R310" s="214"/>
      <c r="S310" s="214"/>
      <c r="T310" s="215"/>
      <c r="AT310" s="216" t="s">
        <v>143</v>
      </c>
      <c r="AU310" s="216" t="s">
        <v>84</v>
      </c>
      <c r="AV310" s="12" t="s">
        <v>84</v>
      </c>
      <c r="AW310" s="12" t="s">
        <v>39</v>
      </c>
      <c r="AX310" s="12" t="s">
        <v>76</v>
      </c>
      <c r="AY310" s="216" t="s">
        <v>134</v>
      </c>
    </row>
    <row r="311" spans="2:65" s="13" customFormat="1">
      <c r="B311" s="217"/>
      <c r="C311" s="218"/>
      <c r="D311" s="219" t="s">
        <v>143</v>
      </c>
      <c r="E311" s="220" t="s">
        <v>32</v>
      </c>
      <c r="F311" s="221" t="s">
        <v>150</v>
      </c>
      <c r="G311" s="218"/>
      <c r="H311" s="222">
        <v>1948.127</v>
      </c>
      <c r="I311" s="223"/>
      <c r="J311" s="218"/>
      <c r="K311" s="218"/>
      <c r="L311" s="224"/>
      <c r="M311" s="225"/>
      <c r="N311" s="226"/>
      <c r="O311" s="226"/>
      <c r="P311" s="226"/>
      <c r="Q311" s="226"/>
      <c r="R311" s="226"/>
      <c r="S311" s="226"/>
      <c r="T311" s="227"/>
      <c r="AT311" s="228" t="s">
        <v>143</v>
      </c>
      <c r="AU311" s="228" t="s">
        <v>84</v>
      </c>
      <c r="AV311" s="13" t="s">
        <v>141</v>
      </c>
      <c r="AW311" s="13" t="s">
        <v>39</v>
      </c>
      <c r="AX311" s="13" t="s">
        <v>23</v>
      </c>
      <c r="AY311" s="228" t="s">
        <v>134</v>
      </c>
    </row>
    <row r="312" spans="2:65" s="1" customFormat="1" ht="40.15" customHeight="1">
      <c r="B312" s="35"/>
      <c r="C312" s="182" t="s">
        <v>341</v>
      </c>
      <c r="D312" s="182" t="s">
        <v>136</v>
      </c>
      <c r="E312" s="183" t="s">
        <v>293</v>
      </c>
      <c r="F312" s="184" t="s">
        <v>294</v>
      </c>
      <c r="G312" s="185" t="s">
        <v>214</v>
      </c>
      <c r="H312" s="186">
        <v>2825.7190000000001</v>
      </c>
      <c r="I312" s="187"/>
      <c r="J312" s="188">
        <f>ROUND(I312*H312,2)</f>
        <v>0</v>
      </c>
      <c r="K312" s="184" t="s">
        <v>140</v>
      </c>
      <c r="L312" s="55"/>
      <c r="M312" s="189" t="s">
        <v>32</v>
      </c>
      <c r="N312" s="190" t="s">
        <v>47</v>
      </c>
      <c r="O312" s="36"/>
      <c r="P312" s="191">
        <f>O312*H312</f>
        <v>0</v>
      </c>
      <c r="Q312" s="191">
        <v>0</v>
      </c>
      <c r="R312" s="191">
        <f>Q312*H312</f>
        <v>0</v>
      </c>
      <c r="S312" s="191">
        <v>0</v>
      </c>
      <c r="T312" s="192">
        <f>S312*H312</f>
        <v>0</v>
      </c>
      <c r="AR312" s="18" t="s">
        <v>141</v>
      </c>
      <c r="AT312" s="18" t="s">
        <v>136</v>
      </c>
      <c r="AU312" s="18" t="s">
        <v>84</v>
      </c>
      <c r="AY312" s="18" t="s">
        <v>134</v>
      </c>
      <c r="BE312" s="193">
        <f>IF(N312="základní",J312,0)</f>
        <v>0</v>
      </c>
      <c r="BF312" s="193">
        <f>IF(N312="snížená",J312,0)</f>
        <v>0</v>
      </c>
      <c r="BG312" s="193">
        <f>IF(N312="zákl. přenesená",J312,0)</f>
        <v>0</v>
      </c>
      <c r="BH312" s="193">
        <f>IF(N312="sníž. přenesená",J312,0)</f>
        <v>0</v>
      </c>
      <c r="BI312" s="193">
        <f>IF(N312="nulová",J312,0)</f>
        <v>0</v>
      </c>
      <c r="BJ312" s="18" t="s">
        <v>23</v>
      </c>
      <c r="BK312" s="193">
        <f>ROUND(I312*H312,2)</f>
        <v>0</v>
      </c>
      <c r="BL312" s="18" t="s">
        <v>141</v>
      </c>
      <c r="BM312" s="18" t="s">
        <v>877</v>
      </c>
    </row>
    <row r="313" spans="2:65" s="11" customFormat="1">
      <c r="B313" s="194"/>
      <c r="C313" s="195"/>
      <c r="D313" s="196" t="s">
        <v>143</v>
      </c>
      <c r="E313" s="197" t="s">
        <v>32</v>
      </c>
      <c r="F313" s="198" t="s">
        <v>296</v>
      </c>
      <c r="G313" s="195"/>
      <c r="H313" s="199" t="s">
        <v>32</v>
      </c>
      <c r="I313" s="200"/>
      <c r="J313" s="195"/>
      <c r="K313" s="195"/>
      <c r="L313" s="201"/>
      <c r="M313" s="202"/>
      <c r="N313" s="203"/>
      <c r="O313" s="203"/>
      <c r="P313" s="203"/>
      <c r="Q313" s="203"/>
      <c r="R313" s="203"/>
      <c r="S313" s="203"/>
      <c r="T313" s="204"/>
      <c r="AT313" s="205" t="s">
        <v>143</v>
      </c>
      <c r="AU313" s="205" t="s">
        <v>84</v>
      </c>
      <c r="AV313" s="11" t="s">
        <v>23</v>
      </c>
      <c r="AW313" s="11" t="s">
        <v>39</v>
      </c>
      <c r="AX313" s="11" t="s">
        <v>76</v>
      </c>
      <c r="AY313" s="205" t="s">
        <v>134</v>
      </c>
    </row>
    <row r="314" spans="2:65" s="11" customFormat="1">
      <c r="B314" s="194"/>
      <c r="C314" s="195"/>
      <c r="D314" s="196" t="s">
        <v>143</v>
      </c>
      <c r="E314" s="197" t="s">
        <v>32</v>
      </c>
      <c r="F314" s="198" t="s">
        <v>297</v>
      </c>
      <c r="G314" s="195"/>
      <c r="H314" s="199" t="s">
        <v>32</v>
      </c>
      <c r="I314" s="200"/>
      <c r="J314" s="195"/>
      <c r="K314" s="195"/>
      <c r="L314" s="201"/>
      <c r="M314" s="202"/>
      <c r="N314" s="203"/>
      <c r="O314" s="203"/>
      <c r="P314" s="203"/>
      <c r="Q314" s="203"/>
      <c r="R314" s="203"/>
      <c r="S314" s="203"/>
      <c r="T314" s="204"/>
      <c r="AT314" s="205" t="s">
        <v>143</v>
      </c>
      <c r="AU314" s="205" t="s">
        <v>84</v>
      </c>
      <c r="AV314" s="11" t="s">
        <v>23</v>
      </c>
      <c r="AW314" s="11" t="s">
        <v>39</v>
      </c>
      <c r="AX314" s="11" t="s">
        <v>76</v>
      </c>
      <c r="AY314" s="205" t="s">
        <v>134</v>
      </c>
    </row>
    <row r="315" spans="2:65" s="12" customFormat="1">
      <c r="B315" s="206"/>
      <c r="C315" s="207"/>
      <c r="D315" s="196" t="s">
        <v>143</v>
      </c>
      <c r="E315" s="208" t="s">
        <v>32</v>
      </c>
      <c r="F315" s="209" t="s">
        <v>878</v>
      </c>
      <c r="G315" s="207"/>
      <c r="H315" s="210">
        <v>342.666</v>
      </c>
      <c r="I315" s="211"/>
      <c r="J315" s="207"/>
      <c r="K315" s="207"/>
      <c r="L315" s="212"/>
      <c r="M315" s="213"/>
      <c r="N315" s="214"/>
      <c r="O315" s="214"/>
      <c r="P315" s="214"/>
      <c r="Q315" s="214"/>
      <c r="R315" s="214"/>
      <c r="S315" s="214"/>
      <c r="T315" s="215"/>
      <c r="AT315" s="216" t="s">
        <v>143</v>
      </c>
      <c r="AU315" s="216" t="s">
        <v>84</v>
      </c>
      <c r="AV315" s="12" t="s">
        <v>84</v>
      </c>
      <c r="AW315" s="12" t="s">
        <v>39</v>
      </c>
      <c r="AX315" s="12" t="s">
        <v>76</v>
      </c>
      <c r="AY315" s="216" t="s">
        <v>134</v>
      </c>
    </row>
    <row r="316" spans="2:65" s="12" customFormat="1">
      <c r="B316" s="206"/>
      <c r="C316" s="207"/>
      <c r="D316" s="196" t="s">
        <v>143</v>
      </c>
      <c r="E316" s="208" t="s">
        <v>32</v>
      </c>
      <c r="F316" s="209" t="s">
        <v>879</v>
      </c>
      <c r="G316" s="207"/>
      <c r="H316" s="210">
        <v>73.736000000000004</v>
      </c>
      <c r="I316" s="211"/>
      <c r="J316" s="207"/>
      <c r="K316" s="207"/>
      <c r="L316" s="212"/>
      <c r="M316" s="213"/>
      <c r="N316" s="214"/>
      <c r="O316" s="214"/>
      <c r="P316" s="214"/>
      <c r="Q316" s="214"/>
      <c r="R316" s="214"/>
      <c r="S316" s="214"/>
      <c r="T316" s="215"/>
      <c r="AT316" s="216" t="s">
        <v>143</v>
      </c>
      <c r="AU316" s="216" t="s">
        <v>84</v>
      </c>
      <c r="AV316" s="12" t="s">
        <v>84</v>
      </c>
      <c r="AW316" s="12" t="s">
        <v>39</v>
      </c>
      <c r="AX316" s="12" t="s">
        <v>76</v>
      </c>
      <c r="AY316" s="216" t="s">
        <v>134</v>
      </c>
    </row>
    <row r="317" spans="2:65" s="12" customFormat="1">
      <c r="B317" s="206"/>
      <c r="C317" s="207"/>
      <c r="D317" s="196" t="s">
        <v>143</v>
      </c>
      <c r="E317" s="208" t="s">
        <v>32</v>
      </c>
      <c r="F317" s="209" t="s">
        <v>880</v>
      </c>
      <c r="G317" s="207"/>
      <c r="H317" s="210">
        <v>44.985999999999997</v>
      </c>
      <c r="I317" s="211"/>
      <c r="J317" s="207"/>
      <c r="K317" s="207"/>
      <c r="L317" s="212"/>
      <c r="M317" s="213"/>
      <c r="N317" s="214"/>
      <c r="O317" s="214"/>
      <c r="P317" s="214"/>
      <c r="Q317" s="214"/>
      <c r="R317" s="214"/>
      <c r="S317" s="214"/>
      <c r="T317" s="215"/>
      <c r="AT317" s="216" t="s">
        <v>143</v>
      </c>
      <c r="AU317" s="216" t="s">
        <v>84</v>
      </c>
      <c r="AV317" s="12" t="s">
        <v>84</v>
      </c>
      <c r="AW317" s="12" t="s">
        <v>39</v>
      </c>
      <c r="AX317" s="12" t="s">
        <v>76</v>
      </c>
      <c r="AY317" s="216" t="s">
        <v>134</v>
      </c>
    </row>
    <row r="318" spans="2:65" s="12" customFormat="1">
      <c r="B318" s="206"/>
      <c r="C318" s="207"/>
      <c r="D318" s="196" t="s">
        <v>143</v>
      </c>
      <c r="E318" s="208" t="s">
        <v>32</v>
      </c>
      <c r="F318" s="209" t="s">
        <v>881</v>
      </c>
      <c r="G318" s="207"/>
      <c r="H318" s="210">
        <v>27.72</v>
      </c>
      <c r="I318" s="211"/>
      <c r="J318" s="207"/>
      <c r="K318" s="207"/>
      <c r="L318" s="212"/>
      <c r="M318" s="213"/>
      <c r="N318" s="214"/>
      <c r="O318" s="214"/>
      <c r="P318" s="214"/>
      <c r="Q318" s="214"/>
      <c r="R318" s="214"/>
      <c r="S318" s="214"/>
      <c r="T318" s="215"/>
      <c r="AT318" s="216" t="s">
        <v>143</v>
      </c>
      <c r="AU318" s="216" t="s">
        <v>84</v>
      </c>
      <c r="AV318" s="12" t="s">
        <v>84</v>
      </c>
      <c r="AW318" s="12" t="s">
        <v>39</v>
      </c>
      <c r="AX318" s="12" t="s">
        <v>76</v>
      </c>
      <c r="AY318" s="216" t="s">
        <v>134</v>
      </c>
    </row>
    <row r="319" spans="2:65" s="12" customFormat="1">
      <c r="B319" s="206"/>
      <c r="C319" s="207"/>
      <c r="D319" s="196" t="s">
        <v>143</v>
      </c>
      <c r="E319" s="208" t="s">
        <v>32</v>
      </c>
      <c r="F319" s="209" t="s">
        <v>882</v>
      </c>
      <c r="G319" s="207"/>
      <c r="H319" s="210">
        <v>113.514</v>
      </c>
      <c r="I319" s="211"/>
      <c r="J319" s="207"/>
      <c r="K319" s="207"/>
      <c r="L319" s="212"/>
      <c r="M319" s="213"/>
      <c r="N319" s="214"/>
      <c r="O319" s="214"/>
      <c r="P319" s="214"/>
      <c r="Q319" s="214"/>
      <c r="R319" s="214"/>
      <c r="S319" s="214"/>
      <c r="T319" s="215"/>
      <c r="AT319" s="216" t="s">
        <v>143</v>
      </c>
      <c r="AU319" s="216" t="s">
        <v>84</v>
      </c>
      <c r="AV319" s="12" t="s">
        <v>84</v>
      </c>
      <c r="AW319" s="12" t="s">
        <v>39</v>
      </c>
      <c r="AX319" s="12" t="s">
        <v>76</v>
      </c>
      <c r="AY319" s="216" t="s">
        <v>134</v>
      </c>
    </row>
    <row r="320" spans="2:65" s="12" customFormat="1">
      <c r="B320" s="206"/>
      <c r="C320" s="207"/>
      <c r="D320" s="196" t="s">
        <v>143</v>
      </c>
      <c r="E320" s="208" t="s">
        <v>32</v>
      </c>
      <c r="F320" s="209" t="s">
        <v>883</v>
      </c>
      <c r="G320" s="207"/>
      <c r="H320" s="210">
        <v>74.144000000000005</v>
      </c>
      <c r="I320" s="211"/>
      <c r="J320" s="207"/>
      <c r="K320" s="207"/>
      <c r="L320" s="212"/>
      <c r="M320" s="213"/>
      <c r="N320" s="214"/>
      <c r="O320" s="214"/>
      <c r="P320" s="214"/>
      <c r="Q320" s="214"/>
      <c r="R320" s="214"/>
      <c r="S320" s="214"/>
      <c r="T320" s="215"/>
      <c r="AT320" s="216" t="s">
        <v>143</v>
      </c>
      <c r="AU320" s="216" t="s">
        <v>84</v>
      </c>
      <c r="AV320" s="12" t="s">
        <v>84</v>
      </c>
      <c r="AW320" s="12" t="s">
        <v>39</v>
      </c>
      <c r="AX320" s="12" t="s">
        <v>76</v>
      </c>
      <c r="AY320" s="216" t="s">
        <v>134</v>
      </c>
    </row>
    <row r="321" spans="2:65" s="12" customFormat="1">
      <c r="B321" s="206"/>
      <c r="C321" s="207"/>
      <c r="D321" s="196" t="s">
        <v>143</v>
      </c>
      <c r="E321" s="208" t="s">
        <v>32</v>
      </c>
      <c r="F321" s="209" t="s">
        <v>884</v>
      </c>
      <c r="G321" s="207"/>
      <c r="H321" s="210">
        <v>121.842</v>
      </c>
      <c r="I321" s="211"/>
      <c r="J321" s="207"/>
      <c r="K321" s="207"/>
      <c r="L321" s="212"/>
      <c r="M321" s="213"/>
      <c r="N321" s="214"/>
      <c r="O321" s="214"/>
      <c r="P321" s="214"/>
      <c r="Q321" s="214"/>
      <c r="R321" s="214"/>
      <c r="S321" s="214"/>
      <c r="T321" s="215"/>
      <c r="AT321" s="216" t="s">
        <v>143</v>
      </c>
      <c r="AU321" s="216" t="s">
        <v>84</v>
      </c>
      <c r="AV321" s="12" t="s">
        <v>84</v>
      </c>
      <c r="AW321" s="12" t="s">
        <v>39</v>
      </c>
      <c r="AX321" s="12" t="s">
        <v>76</v>
      </c>
      <c r="AY321" s="216" t="s">
        <v>134</v>
      </c>
    </row>
    <row r="322" spans="2:65" s="14" customFormat="1">
      <c r="B322" s="232"/>
      <c r="C322" s="233"/>
      <c r="D322" s="196" t="s">
        <v>143</v>
      </c>
      <c r="E322" s="234" t="s">
        <v>32</v>
      </c>
      <c r="F322" s="235" t="s">
        <v>218</v>
      </c>
      <c r="G322" s="233"/>
      <c r="H322" s="236">
        <v>798.60799999999995</v>
      </c>
      <c r="I322" s="237"/>
      <c r="J322" s="233"/>
      <c r="K322" s="233"/>
      <c r="L322" s="238"/>
      <c r="M322" s="239"/>
      <c r="N322" s="240"/>
      <c r="O322" s="240"/>
      <c r="P322" s="240"/>
      <c r="Q322" s="240"/>
      <c r="R322" s="240"/>
      <c r="S322" s="240"/>
      <c r="T322" s="241"/>
      <c r="AT322" s="242" t="s">
        <v>143</v>
      </c>
      <c r="AU322" s="242" t="s">
        <v>84</v>
      </c>
      <c r="AV322" s="14" t="s">
        <v>159</v>
      </c>
      <c r="AW322" s="14" t="s">
        <v>39</v>
      </c>
      <c r="AX322" s="14" t="s">
        <v>76</v>
      </c>
      <c r="AY322" s="242" t="s">
        <v>134</v>
      </c>
    </row>
    <row r="323" spans="2:65" s="11" customFormat="1">
      <c r="B323" s="194"/>
      <c r="C323" s="195"/>
      <c r="D323" s="196" t="s">
        <v>143</v>
      </c>
      <c r="E323" s="197" t="s">
        <v>32</v>
      </c>
      <c r="F323" s="198" t="s">
        <v>304</v>
      </c>
      <c r="G323" s="195"/>
      <c r="H323" s="199" t="s">
        <v>32</v>
      </c>
      <c r="I323" s="200"/>
      <c r="J323" s="195"/>
      <c r="K323" s="195"/>
      <c r="L323" s="201"/>
      <c r="M323" s="202"/>
      <c r="N323" s="203"/>
      <c r="O323" s="203"/>
      <c r="P323" s="203"/>
      <c r="Q323" s="203"/>
      <c r="R323" s="203"/>
      <c r="S323" s="203"/>
      <c r="T323" s="204"/>
      <c r="AT323" s="205" t="s">
        <v>143</v>
      </c>
      <c r="AU323" s="205" t="s">
        <v>84</v>
      </c>
      <c r="AV323" s="11" t="s">
        <v>23</v>
      </c>
      <c r="AW323" s="11" t="s">
        <v>39</v>
      </c>
      <c r="AX323" s="11" t="s">
        <v>76</v>
      </c>
      <c r="AY323" s="205" t="s">
        <v>134</v>
      </c>
    </row>
    <row r="324" spans="2:65" s="12" customFormat="1">
      <c r="B324" s="206"/>
      <c r="C324" s="207"/>
      <c r="D324" s="196" t="s">
        <v>143</v>
      </c>
      <c r="E324" s="208" t="s">
        <v>32</v>
      </c>
      <c r="F324" s="209" t="s">
        <v>885</v>
      </c>
      <c r="G324" s="207"/>
      <c r="H324" s="210">
        <v>869.899</v>
      </c>
      <c r="I324" s="211"/>
      <c r="J324" s="207"/>
      <c r="K324" s="207"/>
      <c r="L324" s="212"/>
      <c r="M324" s="213"/>
      <c r="N324" s="214"/>
      <c r="O324" s="214"/>
      <c r="P324" s="214"/>
      <c r="Q324" s="214"/>
      <c r="R324" s="214"/>
      <c r="S324" s="214"/>
      <c r="T324" s="215"/>
      <c r="AT324" s="216" t="s">
        <v>143</v>
      </c>
      <c r="AU324" s="216" t="s">
        <v>84</v>
      </c>
      <c r="AV324" s="12" t="s">
        <v>84</v>
      </c>
      <c r="AW324" s="12" t="s">
        <v>39</v>
      </c>
      <c r="AX324" s="12" t="s">
        <v>76</v>
      </c>
      <c r="AY324" s="216" t="s">
        <v>134</v>
      </c>
    </row>
    <row r="325" spans="2:65" s="12" customFormat="1">
      <c r="B325" s="206"/>
      <c r="C325" s="207"/>
      <c r="D325" s="196" t="s">
        <v>143</v>
      </c>
      <c r="E325" s="208" t="s">
        <v>32</v>
      </c>
      <c r="F325" s="209" t="s">
        <v>886</v>
      </c>
      <c r="G325" s="207"/>
      <c r="H325" s="210">
        <v>214.79499999999999</v>
      </c>
      <c r="I325" s="211"/>
      <c r="J325" s="207"/>
      <c r="K325" s="207"/>
      <c r="L325" s="212"/>
      <c r="M325" s="213"/>
      <c r="N325" s="214"/>
      <c r="O325" s="214"/>
      <c r="P325" s="214"/>
      <c r="Q325" s="214"/>
      <c r="R325" s="214"/>
      <c r="S325" s="214"/>
      <c r="T325" s="215"/>
      <c r="AT325" s="216" t="s">
        <v>143</v>
      </c>
      <c r="AU325" s="216" t="s">
        <v>84</v>
      </c>
      <c r="AV325" s="12" t="s">
        <v>84</v>
      </c>
      <c r="AW325" s="12" t="s">
        <v>39</v>
      </c>
      <c r="AX325" s="12" t="s">
        <v>76</v>
      </c>
      <c r="AY325" s="216" t="s">
        <v>134</v>
      </c>
    </row>
    <row r="326" spans="2:65" s="12" customFormat="1">
      <c r="B326" s="206"/>
      <c r="C326" s="207"/>
      <c r="D326" s="196" t="s">
        <v>143</v>
      </c>
      <c r="E326" s="208" t="s">
        <v>32</v>
      </c>
      <c r="F326" s="209" t="s">
        <v>887</v>
      </c>
      <c r="G326" s="207"/>
      <c r="H326" s="210">
        <v>92.370999999999995</v>
      </c>
      <c r="I326" s="211"/>
      <c r="J326" s="207"/>
      <c r="K326" s="207"/>
      <c r="L326" s="212"/>
      <c r="M326" s="213"/>
      <c r="N326" s="214"/>
      <c r="O326" s="214"/>
      <c r="P326" s="214"/>
      <c r="Q326" s="214"/>
      <c r="R326" s="214"/>
      <c r="S326" s="214"/>
      <c r="T326" s="215"/>
      <c r="AT326" s="216" t="s">
        <v>143</v>
      </c>
      <c r="AU326" s="216" t="s">
        <v>84</v>
      </c>
      <c r="AV326" s="12" t="s">
        <v>84</v>
      </c>
      <c r="AW326" s="12" t="s">
        <v>39</v>
      </c>
      <c r="AX326" s="12" t="s">
        <v>76</v>
      </c>
      <c r="AY326" s="216" t="s">
        <v>134</v>
      </c>
    </row>
    <row r="327" spans="2:65" s="12" customFormat="1">
      <c r="B327" s="206"/>
      <c r="C327" s="207"/>
      <c r="D327" s="196" t="s">
        <v>143</v>
      </c>
      <c r="E327" s="208" t="s">
        <v>32</v>
      </c>
      <c r="F327" s="209" t="s">
        <v>888</v>
      </c>
      <c r="G327" s="207"/>
      <c r="H327" s="210">
        <v>153.73400000000001</v>
      </c>
      <c r="I327" s="211"/>
      <c r="J327" s="207"/>
      <c r="K327" s="207"/>
      <c r="L327" s="212"/>
      <c r="M327" s="213"/>
      <c r="N327" s="214"/>
      <c r="O327" s="214"/>
      <c r="P327" s="214"/>
      <c r="Q327" s="214"/>
      <c r="R327" s="214"/>
      <c r="S327" s="214"/>
      <c r="T327" s="215"/>
      <c r="AT327" s="216" t="s">
        <v>143</v>
      </c>
      <c r="AU327" s="216" t="s">
        <v>84</v>
      </c>
      <c r="AV327" s="12" t="s">
        <v>84</v>
      </c>
      <c r="AW327" s="12" t="s">
        <v>39</v>
      </c>
      <c r="AX327" s="12" t="s">
        <v>76</v>
      </c>
      <c r="AY327" s="216" t="s">
        <v>134</v>
      </c>
    </row>
    <row r="328" spans="2:65" s="12" customFormat="1">
      <c r="B328" s="206"/>
      <c r="C328" s="207"/>
      <c r="D328" s="196" t="s">
        <v>143</v>
      </c>
      <c r="E328" s="208" t="s">
        <v>32</v>
      </c>
      <c r="F328" s="209" t="s">
        <v>889</v>
      </c>
      <c r="G328" s="207"/>
      <c r="H328" s="210">
        <v>238.41900000000001</v>
      </c>
      <c r="I328" s="211"/>
      <c r="J328" s="207"/>
      <c r="K328" s="207"/>
      <c r="L328" s="212"/>
      <c r="M328" s="213"/>
      <c r="N328" s="214"/>
      <c r="O328" s="214"/>
      <c r="P328" s="214"/>
      <c r="Q328" s="214"/>
      <c r="R328" s="214"/>
      <c r="S328" s="214"/>
      <c r="T328" s="215"/>
      <c r="AT328" s="216" t="s">
        <v>143</v>
      </c>
      <c r="AU328" s="216" t="s">
        <v>84</v>
      </c>
      <c r="AV328" s="12" t="s">
        <v>84</v>
      </c>
      <c r="AW328" s="12" t="s">
        <v>39</v>
      </c>
      <c r="AX328" s="12" t="s">
        <v>76</v>
      </c>
      <c r="AY328" s="216" t="s">
        <v>134</v>
      </c>
    </row>
    <row r="329" spans="2:65" s="12" customFormat="1">
      <c r="B329" s="206"/>
      <c r="C329" s="207"/>
      <c r="D329" s="196" t="s">
        <v>143</v>
      </c>
      <c r="E329" s="208" t="s">
        <v>32</v>
      </c>
      <c r="F329" s="209" t="s">
        <v>890</v>
      </c>
      <c r="G329" s="207"/>
      <c r="H329" s="210">
        <v>292.34399999999999</v>
      </c>
      <c r="I329" s="211"/>
      <c r="J329" s="207"/>
      <c r="K329" s="207"/>
      <c r="L329" s="212"/>
      <c r="M329" s="213"/>
      <c r="N329" s="214"/>
      <c r="O329" s="214"/>
      <c r="P329" s="214"/>
      <c r="Q329" s="214"/>
      <c r="R329" s="214"/>
      <c r="S329" s="214"/>
      <c r="T329" s="215"/>
      <c r="AT329" s="216" t="s">
        <v>143</v>
      </c>
      <c r="AU329" s="216" t="s">
        <v>84</v>
      </c>
      <c r="AV329" s="12" t="s">
        <v>84</v>
      </c>
      <c r="AW329" s="12" t="s">
        <v>39</v>
      </c>
      <c r="AX329" s="12" t="s">
        <v>76</v>
      </c>
      <c r="AY329" s="216" t="s">
        <v>134</v>
      </c>
    </row>
    <row r="330" spans="2:65" s="12" customFormat="1">
      <c r="B330" s="206"/>
      <c r="C330" s="207"/>
      <c r="D330" s="196" t="s">
        <v>143</v>
      </c>
      <c r="E330" s="208" t="s">
        <v>32</v>
      </c>
      <c r="F330" s="209" t="s">
        <v>891</v>
      </c>
      <c r="G330" s="207"/>
      <c r="H330" s="210">
        <v>165.54900000000001</v>
      </c>
      <c r="I330" s="211"/>
      <c r="J330" s="207"/>
      <c r="K330" s="207"/>
      <c r="L330" s="212"/>
      <c r="M330" s="213"/>
      <c r="N330" s="214"/>
      <c r="O330" s="214"/>
      <c r="P330" s="214"/>
      <c r="Q330" s="214"/>
      <c r="R330" s="214"/>
      <c r="S330" s="214"/>
      <c r="T330" s="215"/>
      <c r="AT330" s="216" t="s">
        <v>143</v>
      </c>
      <c r="AU330" s="216" t="s">
        <v>84</v>
      </c>
      <c r="AV330" s="12" t="s">
        <v>84</v>
      </c>
      <c r="AW330" s="12" t="s">
        <v>39</v>
      </c>
      <c r="AX330" s="12" t="s">
        <v>76</v>
      </c>
      <c r="AY330" s="216" t="s">
        <v>134</v>
      </c>
    </row>
    <row r="331" spans="2:65" s="14" customFormat="1">
      <c r="B331" s="232"/>
      <c r="C331" s="233"/>
      <c r="D331" s="196" t="s">
        <v>143</v>
      </c>
      <c r="E331" s="234" t="s">
        <v>32</v>
      </c>
      <c r="F331" s="235" t="s">
        <v>218</v>
      </c>
      <c r="G331" s="233"/>
      <c r="H331" s="236">
        <v>2027.1110000000001</v>
      </c>
      <c r="I331" s="237"/>
      <c r="J331" s="233"/>
      <c r="K331" s="233"/>
      <c r="L331" s="238"/>
      <c r="M331" s="239"/>
      <c r="N331" s="240"/>
      <c r="O331" s="240"/>
      <c r="P331" s="240"/>
      <c r="Q331" s="240"/>
      <c r="R331" s="240"/>
      <c r="S331" s="240"/>
      <c r="T331" s="241"/>
      <c r="AT331" s="242" t="s">
        <v>143</v>
      </c>
      <c r="AU331" s="242" t="s">
        <v>84</v>
      </c>
      <c r="AV331" s="14" t="s">
        <v>159</v>
      </c>
      <c r="AW331" s="14" t="s">
        <v>39</v>
      </c>
      <c r="AX331" s="14" t="s">
        <v>76</v>
      </c>
      <c r="AY331" s="242" t="s">
        <v>134</v>
      </c>
    </row>
    <row r="332" spans="2:65" s="13" customFormat="1">
      <c r="B332" s="217"/>
      <c r="C332" s="218"/>
      <c r="D332" s="219" t="s">
        <v>143</v>
      </c>
      <c r="E332" s="220" t="s">
        <v>32</v>
      </c>
      <c r="F332" s="221" t="s">
        <v>150</v>
      </c>
      <c r="G332" s="218"/>
      <c r="H332" s="222">
        <v>2825.7190000000001</v>
      </c>
      <c r="I332" s="223"/>
      <c r="J332" s="218"/>
      <c r="K332" s="218"/>
      <c r="L332" s="224"/>
      <c r="M332" s="225"/>
      <c r="N332" s="226"/>
      <c r="O332" s="226"/>
      <c r="P332" s="226"/>
      <c r="Q332" s="226"/>
      <c r="R332" s="226"/>
      <c r="S332" s="226"/>
      <c r="T332" s="227"/>
      <c r="AT332" s="228" t="s">
        <v>143</v>
      </c>
      <c r="AU332" s="228" t="s">
        <v>84</v>
      </c>
      <c r="AV332" s="13" t="s">
        <v>141</v>
      </c>
      <c r="AW332" s="13" t="s">
        <v>39</v>
      </c>
      <c r="AX332" s="13" t="s">
        <v>23</v>
      </c>
      <c r="AY332" s="228" t="s">
        <v>134</v>
      </c>
    </row>
    <row r="333" spans="2:65" s="1" customFormat="1" ht="40.15" customHeight="1">
      <c r="B333" s="35"/>
      <c r="C333" s="182" t="s">
        <v>353</v>
      </c>
      <c r="D333" s="182" t="s">
        <v>136</v>
      </c>
      <c r="E333" s="183" t="s">
        <v>312</v>
      </c>
      <c r="F333" s="184" t="s">
        <v>313</v>
      </c>
      <c r="G333" s="185" t="s">
        <v>214</v>
      </c>
      <c r="H333" s="186">
        <v>2203.069</v>
      </c>
      <c r="I333" s="187"/>
      <c r="J333" s="188">
        <f>ROUND(I333*H333,2)</f>
        <v>0</v>
      </c>
      <c r="K333" s="184" t="s">
        <v>140</v>
      </c>
      <c r="L333" s="55"/>
      <c r="M333" s="189" t="s">
        <v>32</v>
      </c>
      <c r="N333" s="190" t="s">
        <v>47</v>
      </c>
      <c r="O333" s="36"/>
      <c r="P333" s="191">
        <f>O333*H333</f>
        <v>0</v>
      </c>
      <c r="Q333" s="191">
        <v>0</v>
      </c>
      <c r="R333" s="191">
        <f>Q333*H333</f>
        <v>0</v>
      </c>
      <c r="S333" s="191">
        <v>0</v>
      </c>
      <c r="T333" s="192">
        <f>S333*H333</f>
        <v>0</v>
      </c>
      <c r="AR333" s="18" t="s">
        <v>141</v>
      </c>
      <c r="AT333" s="18" t="s">
        <v>136</v>
      </c>
      <c r="AU333" s="18" t="s">
        <v>84</v>
      </c>
      <c r="AY333" s="18" t="s">
        <v>134</v>
      </c>
      <c r="BE333" s="193">
        <f>IF(N333="základní",J333,0)</f>
        <v>0</v>
      </c>
      <c r="BF333" s="193">
        <f>IF(N333="snížená",J333,0)</f>
        <v>0</v>
      </c>
      <c r="BG333" s="193">
        <f>IF(N333="zákl. přenesená",J333,0)</f>
        <v>0</v>
      </c>
      <c r="BH333" s="193">
        <f>IF(N333="sníž. přenesená",J333,0)</f>
        <v>0</v>
      </c>
      <c r="BI333" s="193">
        <f>IF(N333="nulová",J333,0)</f>
        <v>0</v>
      </c>
      <c r="BJ333" s="18" t="s">
        <v>23</v>
      </c>
      <c r="BK333" s="193">
        <f>ROUND(I333*H333,2)</f>
        <v>0</v>
      </c>
      <c r="BL333" s="18" t="s">
        <v>141</v>
      </c>
      <c r="BM333" s="18" t="s">
        <v>892</v>
      </c>
    </row>
    <row r="334" spans="2:65" s="11" customFormat="1">
      <c r="B334" s="194"/>
      <c r="C334" s="195"/>
      <c r="D334" s="196" t="s">
        <v>143</v>
      </c>
      <c r="E334" s="197" t="s">
        <v>32</v>
      </c>
      <c r="F334" s="198" t="s">
        <v>315</v>
      </c>
      <c r="G334" s="195"/>
      <c r="H334" s="199" t="s">
        <v>32</v>
      </c>
      <c r="I334" s="200"/>
      <c r="J334" s="195"/>
      <c r="K334" s="195"/>
      <c r="L334" s="201"/>
      <c r="M334" s="202"/>
      <c r="N334" s="203"/>
      <c r="O334" s="203"/>
      <c r="P334" s="203"/>
      <c r="Q334" s="203"/>
      <c r="R334" s="203"/>
      <c r="S334" s="203"/>
      <c r="T334" s="204"/>
      <c r="AT334" s="205" t="s">
        <v>143</v>
      </c>
      <c r="AU334" s="205" t="s">
        <v>84</v>
      </c>
      <c r="AV334" s="11" t="s">
        <v>23</v>
      </c>
      <c r="AW334" s="11" t="s">
        <v>39</v>
      </c>
      <c r="AX334" s="11" t="s">
        <v>76</v>
      </c>
      <c r="AY334" s="205" t="s">
        <v>134</v>
      </c>
    </row>
    <row r="335" spans="2:65" s="11" customFormat="1">
      <c r="B335" s="194"/>
      <c r="C335" s="195"/>
      <c r="D335" s="196" t="s">
        <v>143</v>
      </c>
      <c r="E335" s="197" t="s">
        <v>32</v>
      </c>
      <c r="F335" s="198" t="s">
        <v>316</v>
      </c>
      <c r="G335" s="195"/>
      <c r="H335" s="199" t="s">
        <v>32</v>
      </c>
      <c r="I335" s="200"/>
      <c r="J335" s="195"/>
      <c r="K335" s="195"/>
      <c r="L335" s="201"/>
      <c r="M335" s="202"/>
      <c r="N335" s="203"/>
      <c r="O335" s="203"/>
      <c r="P335" s="203"/>
      <c r="Q335" s="203"/>
      <c r="R335" s="203"/>
      <c r="S335" s="203"/>
      <c r="T335" s="204"/>
      <c r="AT335" s="205" t="s">
        <v>143</v>
      </c>
      <c r="AU335" s="205" t="s">
        <v>84</v>
      </c>
      <c r="AV335" s="11" t="s">
        <v>23</v>
      </c>
      <c r="AW335" s="11" t="s">
        <v>39</v>
      </c>
      <c r="AX335" s="11" t="s">
        <v>76</v>
      </c>
      <c r="AY335" s="205" t="s">
        <v>134</v>
      </c>
    </row>
    <row r="336" spans="2:65" s="12" customFormat="1">
      <c r="B336" s="206"/>
      <c r="C336" s="207"/>
      <c r="D336" s="196" t="s">
        <v>143</v>
      </c>
      <c r="E336" s="208" t="s">
        <v>32</v>
      </c>
      <c r="F336" s="209" t="s">
        <v>893</v>
      </c>
      <c r="G336" s="207"/>
      <c r="H336" s="210">
        <v>907.31600000000003</v>
      </c>
      <c r="I336" s="211"/>
      <c r="J336" s="207"/>
      <c r="K336" s="207"/>
      <c r="L336" s="212"/>
      <c r="M336" s="213"/>
      <c r="N336" s="214"/>
      <c r="O336" s="214"/>
      <c r="P336" s="214"/>
      <c r="Q336" s="214"/>
      <c r="R336" s="214"/>
      <c r="S336" s="214"/>
      <c r="T336" s="215"/>
      <c r="AT336" s="216" t="s">
        <v>143</v>
      </c>
      <c r="AU336" s="216" t="s">
        <v>84</v>
      </c>
      <c r="AV336" s="12" t="s">
        <v>84</v>
      </c>
      <c r="AW336" s="12" t="s">
        <v>39</v>
      </c>
      <c r="AX336" s="12" t="s">
        <v>76</v>
      </c>
      <c r="AY336" s="216" t="s">
        <v>134</v>
      </c>
    </row>
    <row r="337" spans="2:65" s="12" customFormat="1">
      <c r="B337" s="206"/>
      <c r="C337" s="207"/>
      <c r="D337" s="196" t="s">
        <v>143</v>
      </c>
      <c r="E337" s="208" t="s">
        <v>32</v>
      </c>
      <c r="F337" s="209" t="s">
        <v>894</v>
      </c>
      <c r="G337" s="207"/>
      <c r="H337" s="210">
        <v>224.87700000000001</v>
      </c>
      <c r="I337" s="211"/>
      <c r="J337" s="207"/>
      <c r="K337" s="207"/>
      <c r="L337" s="212"/>
      <c r="M337" s="213"/>
      <c r="N337" s="214"/>
      <c r="O337" s="214"/>
      <c r="P337" s="214"/>
      <c r="Q337" s="214"/>
      <c r="R337" s="214"/>
      <c r="S337" s="214"/>
      <c r="T337" s="215"/>
      <c r="AT337" s="216" t="s">
        <v>143</v>
      </c>
      <c r="AU337" s="216" t="s">
        <v>84</v>
      </c>
      <c r="AV337" s="12" t="s">
        <v>84</v>
      </c>
      <c r="AW337" s="12" t="s">
        <v>39</v>
      </c>
      <c r="AX337" s="12" t="s">
        <v>76</v>
      </c>
      <c r="AY337" s="216" t="s">
        <v>134</v>
      </c>
    </row>
    <row r="338" spans="2:65" s="12" customFormat="1">
      <c r="B338" s="206"/>
      <c r="C338" s="207"/>
      <c r="D338" s="196" t="s">
        <v>143</v>
      </c>
      <c r="E338" s="208" t="s">
        <v>32</v>
      </c>
      <c r="F338" s="209" t="s">
        <v>895</v>
      </c>
      <c r="G338" s="207"/>
      <c r="H338" s="210">
        <v>94.722999999999999</v>
      </c>
      <c r="I338" s="211"/>
      <c r="J338" s="207"/>
      <c r="K338" s="207"/>
      <c r="L338" s="212"/>
      <c r="M338" s="213"/>
      <c r="N338" s="214"/>
      <c r="O338" s="214"/>
      <c r="P338" s="214"/>
      <c r="Q338" s="214"/>
      <c r="R338" s="214"/>
      <c r="S338" s="214"/>
      <c r="T338" s="215"/>
      <c r="AT338" s="216" t="s">
        <v>143</v>
      </c>
      <c r="AU338" s="216" t="s">
        <v>84</v>
      </c>
      <c r="AV338" s="12" t="s">
        <v>84</v>
      </c>
      <c r="AW338" s="12" t="s">
        <v>39</v>
      </c>
      <c r="AX338" s="12" t="s">
        <v>76</v>
      </c>
      <c r="AY338" s="216" t="s">
        <v>134</v>
      </c>
    </row>
    <row r="339" spans="2:65" s="12" customFormat="1">
      <c r="B339" s="206"/>
      <c r="C339" s="207"/>
      <c r="D339" s="196" t="s">
        <v>143</v>
      </c>
      <c r="E339" s="208" t="s">
        <v>32</v>
      </c>
      <c r="F339" s="209" t="s">
        <v>896</v>
      </c>
      <c r="G339" s="207"/>
      <c r="H339" s="210">
        <v>165.16499999999999</v>
      </c>
      <c r="I339" s="211"/>
      <c r="J339" s="207"/>
      <c r="K339" s="207"/>
      <c r="L339" s="212"/>
      <c r="M339" s="213"/>
      <c r="N339" s="214"/>
      <c r="O339" s="214"/>
      <c r="P339" s="214"/>
      <c r="Q339" s="214"/>
      <c r="R339" s="214"/>
      <c r="S339" s="214"/>
      <c r="T339" s="215"/>
      <c r="AT339" s="216" t="s">
        <v>143</v>
      </c>
      <c r="AU339" s="216" t="s">
        <v>84</v>
      </c>
      <c r="AV339" s="12" t="s">
        <v>84</v>
      </c>
      <c r="AW339" s="12" t="s">
        <v>39</v>
      </c>
      <c r="AX339" s="12" t="s">
        <v>76</v>
      </c>
      <c r="AY339" s="216" t="s">
        <v>134</v>
      </c>
    </row>
    <row r="340" spans="2:65" s="12" customFormat="1">
      <c r="B340" s="206"/>
      <c r="C340" s="207"/>
      <c r="D340" s="196" t="s">
        <v>143</v>
      </c>
      <c r="E340" s="208" t="s">
        <v>32</v>
      </c>
      <c r="F340" s="209" t="s">
        <v>897</v>
      </c>
      <c r="G340" s="207"/>
      <c r="H340" s="210">
        <v>245.62200000000001</v>
      </c>
      <c r="I340" s="211"/>
      <c r="J340" s="207"/>
      <c r="K340" s="207"/>
      <c r="L340" s="212"/>
      <c r="M340" s="213"/>
      <c r="N340" s="214"/>
      <c r="O340" s="214"/>
      <c r="P340" s="214"/>
      <c r="Q340" s="214"/>
      <c r="R340" s="214"/>
      <c r="S340" s="214"/>
      <c r="T340" s="215"/>
      <c r="AT340" s="216" t="s">
        <v>143</v>
      </c>
      <c r="AU340" s="216" t="s">
        <v>84</v>
      </c>
      <c r="AV340" s="12" t="s">
        <v>84</v>
      </c>
      <c r="AW340" s="12" t="s">
        <v>39</v>
      </c>
      <c r="AX340" s="12" t="s">
        <v>76</v>
      </c>
      <c r="AY340" s="216" t="s">
        <v>134</v>
      </c>
    </row>
    <row r="341" spans="2:65" s="12" customFormat="1">
      <c r="B341" s="206"/>
      <c r="C341" s="207"/>
      <c r="D341" s="196" t="s">
        <v>143</v>
      </c>
      <c r="E341" s="208" t="s">
        <v>32</v>
      </c>
      <c r="F341" s="209" t="s">
        <v>898</v>
      </c>
      <c r="G341" s="207"/>
      <c r="H341" s="210">
        <v>311.72699999999998</v>
      </c>
      <c r="I341" s="211"/>
      <c r="J341" s="207"/>
      <c r="K341" s="207"/>
      <c r="L341" s="212"/>
      <c r="M341" s="213"/>
      <c r="N341" s="214"/>
      <c r="O341" s="214"/>
      <c r="P341" s="214"/>
      <c r="Q341" s="214"/>
      <c r="R341" s="214"/>
      <c r="S341" s="214"/>
      <c r="T341" s="215"/>
      <c r="AT341" s="216" t="s">
        <v>143</v>
      </c>
      <c r="AU341" s="216" t="s">
        <v>84</v>
      </c>
      <c r="AV341" s="12" t="s">
        <v>84</v>
      </c>
      <c r="AW341" s="12" t="s">
        <v>39</v>
      </c>
      <c r="AX341" s="12" t="s">
        <v>76</v>
      </c>
      <c r="AY341" s="216" t="s">
        <v>134</v>
      </c>
    </row>
    <row r="342" spans="2:65" s="12" customFormat="1">
      <c r="B342" s="206"/>
      <c r="C342" s="207"/>
      <c r="D342" s="196" t="s">
        <v>143</v>
      </c>
      <c r="E342" s="208" t="s">
        <v>32</v>
      </c>
      <c r="F342" s="209" t="s">
        <v>899</v>
      </c>
      <c r="G342" s="207"/>
      <c r="H342" s="210">
        <v>253.63900000000001</v>
      </c>
      <c r="I342" s="211"/>
      <c r="J342" s="207"/>
      <c r="K342" s="207"/>
      <c r="L342" s="212"/>
      <c r="M342" s="213"/>
      <c r="N342" s="214"/>
      <c r="O342" s="214"/>
      <c r="P342" s="214"/>
      <c r="Q342" s="214"/>
      <c r="R342" s="214"/>
      <c r="S342" s="214"/>
      <c r="T342" s="215"/>
      <c r="AT342" s="216" t="s">
        <v>143</v>
      </c>
      <c r="AU342" s="216" t="s">
        <v>84</v>
      </c>
      <c r="AV342" s="12" t="s">
        <v>84</v>
      </c>
      <c r="AW342" s="12" t="s">
        <v>39</v>
      </c>
      <c r="AX342" s="12" t="s">
        <v>76</v>
      </c>
      <c r="AY342" s="216" t="s">
        <v>134</v>
      </c>
    </row>
    <row r="343" spans="2:65" s="13" customFormat="1">
      <c r="B343" s="217"/>
      <c r="C343" s="218"/>
      <c r="D343" s="219" t="s">
        <v>143</v>
      </c>
      <c r="E343" s="220" t="s">
        <v>32</v>
      </c>
      <c r="F343" s="221" t="s">
        <v>150</v>
      </c>
      <c r="G343" s="218"/>
      <c r="H343" s="222">
        <v>2203.069</v>
      </c>
      <c r="I343" s="223"/>
      <c r="J343" s="218"/>
      <c r="K343" s="218"/>
      <c r="L343" s="224"/>
      <c r="M343" s="225"/>
      <c r="N343" s="226"/>
      <c r="O343" s="226"/>
      <c r="P343" s="226"/>
      <c r="Q343" s="226"/>
      <c r="R343" s="226"/>
      <c r="S343" s="226"/>
      <c r="T343" s="227"/>
      <c r="AT343" s="228" t="s">
        <v>143</v>
      </c>
      <c r="AU343" s="228" t="s">
        <v>84</v>
      </c>
      <c r="AV343" s="13" t="s">
        <v>141</v>
      </c>
      <c r="AW343" s="13" t="s">
        <v>39</v>
      </c>
      <c r="AX343" s="13" t="s">
        <v>23</v>
      </c>
      <c r="AY343" s="228" t="s">
        <v>134</v>
      </c>
    </row>
    <row r="344" spans="2:65" s="1" customFormat="1" ht="28.9" customHeight="1">
      <c r="B344" s="35"/>
      <c r="C344" s="182" t="s">
        <v>381</v>
      </c>
      <c r="D344" s="182" t="s">
        <v>136</v>
      </c>
      <c r="E344" s="183" t="s">
        <v>325</v>
      </c>
      <c r="F344" s="184" t="s">
        <v>326</v>
      </c>
      <c r="G344" s="185" t="s">
        <v>214</v>
      </c>
      <c r="H344" s="186">
        <v>2426.415</v>
      </c>
      <c r="I344" s="187"/>
      <c r="J344" s="188">
        <f>ROUND(I344*H344,2)</f>
        <v>0</v>
      </c>
      <c r="K344" s="184" t="s">
        <v>140</v>
      </c>
      <c r="L344" s="55"/>
      <c r="M344" s="189" t="s">
        <v>32</v>
      </c>
      <c r="N344" s="190" t="s">
        <v>47</v>
      </c>
      <c r="O344" s="36"/>
      <c r="P344" s="191">
        <f>O344*H344</f>
        <v>0</v>
      </c>
      <c r="Q344" s="191">
        <v>0</v>
      </c>
      <c r="R344" s="191">
        <f>Q344*H344</f>
        <v>0</v>
      </c>
      <c r="S344" s="191">
        <v>0</v>
      </c>
      <c r="T344" s="192">
        <f>S344*H344</f>
        <v>0</v>
      </c>
      <c r="AR344" s="18" t="s">
        <v>141</v>
      </c>
      <c r="AT344" s="18" t="s">
        <v>136</v>
      </c>
      <c r="AU344" s="18" t="s">
        <v>84</v>
      </c>
      <c r="AY344" s="18" t="s">
        <v>134</v>
      </c>
      <c r="BE344" s="193">
        <f>IF(N344="základní",J344,0)</f>
        <v>0</v>
      </c>
      <c r="BF344" s="193">
        <f>IF(N344="snížená",J344,0)</f>
        <v>0</v>
      </c>
      <c r="BG344" s="193">
        <f>IF(N344="zákl. přenesená",J344,0)</f>
        <v>0</v>
      </c>
      <c r="BH344" s="193">
        <f>IF(N344="sníž. přenesená",J344,0)</f>
        <v>0</v>
      </c>
      <c r="BI344" s="193">
        <f>IF(N344="nulová",J344,0)</f>
        <v>0</v>
      </c>
      <c r="BJ344" s="18" t="s">
        <v>23</v>
      </c>
      <c r="BK344" s="193">
        <f>ROUND(I344*H344,2)</f>
        <v>0</v>
      </c>
      <c r="BL344" s="18" t="s">
        <v>141</v>
      </c>
      <c r="BM344" s="18" t="s">
        <v>900</v>
      </c>
    </row>
    <row r="345" spans="2:65" s="11" customFormat="1">
      <c r="B345" s="194"/>
      <c r="C345" s="195"/>
      <c r="D345" s="196" t="s">
        <v>143</v>
      </c>
      <c r="E345" s="197" t="s">
        <v>32</v>
      </c>
      <c r="F345" s="198" t="s">
        <v>296</v>
      </c>
      <c r="G345" s="195"/>
      <c r="H345" s="199" t="s">
        <v>32</v>
      </c>
      <c r="I345" s="200"/>
      <c r="J345" s="195"/>
      <c r="K345" s="195"/>
      <c r="L345" s="201"/>
      <c r="M345" s="202"/>
      <c r="N345" s="203"/>
      <c r="O345" s="203"/>
      <c r="P345" s="203"/>
      <c r="Q345" s="203"/>
      <c r="R345" s="203"/>
      <c r="S345" s="203"/>
      <c r="T345" s="204"/>
      <c r="AT345" s="205" t="s">
        <v>143</v>
      </c>
      <c r="AU345" s="205" t="s">
        <v>84</v>
      </c>
      <c r="AV345" s="11" t="s">
        <v>23</v>
      </c>
      <c r="AW345" s="11" t="s">
        <v>39</v>
      </c>
      <c r="AX345" s="11" t="s">
        <v>76</v>
      </c>
      <c r="AY345" s="205" t="s">
        <v>134</v>
      </c>
    </row>
    <row r="346" spans="2:65" s="11" customFormat="1">
      <c r="B346" s="194"/>
      <c r="C346" s="195"/>
      <c r="D346" s="196" t="s">
        <v>143</v>
      </c>
      <c r="E346" s="197" t="s">
        <v>32</v>
      </c>
      <c r="F346" s="198" t="s">
        <v>297</v>
      </c>
      <c r="G346" s="195"/>
      <c r="H346" s="199" t="s">
        <v>32</v>
      </c>
      <c r="I346" s="200"/>
      <c r="J346" s="195"/>
      <c r="K346" s="195"/>
      <c r="L346" s="201"/>
      <c r="M346" s="202"/>
      <c r="N346" s="203"/>
      <c r="O346" s="203"/>
      <c r="P346" s="203"/>
      <c r="Q346" s="203"/>
      <c r="R346" s="203"/>
      <c r="S346" s="203"/>
      <c r="T346" s="204"/>
      <c r="AT346" s="205" t="s">
        <v>143</v>
      </c>
      <c r="AU346" s="205" t="s">
        <v>84</v>
      </c>
      <c r="AV346" s="11" t="s">
        <v>23</v>
      </c>
      <c r="AW346" s="11" t="s">
        <v>39</v>
      </c>
      <c r="AX346" s="11" t="s">
        <v>76</v>
      </c>
      <c r="AY346" s="205" t="s">
        <v>134</v>
      </c>
    </row>
    <row r="347" spans="2:65" s="12" customFormat="1">
      <c r="B347" s="206"/>
      <c r="C347" s="207"/>
      <c r="D347" s="196" t="s">
        <v>143</v>
      </c>
      <c r="E347" s="208" t="s">
        <v>32</v>
      </c>
      <c r="F347" s="209" t="s">
        <v>901</v>
      </c>
      <c r="G347" s="207"/>
      <c r="H347" s="210">
        <v>171.333</v>
      </c>
      <c r="I347" s="211"/>
      <c r="J347" s="207"/>
      <c r="K347" s="207"/>
      <c r="L347" s="212"/>
      <c r="M347" s="213"/>
      <c r="N347" s="214"/>
      <c r="O347" s="214"/>
      <c r="P347" s="214"/>
      <c r="Q347" s="214"/>
      <c r="R347" s="214"/>
      <c r="S347" s="214"/>
      <c r="T347" s="215"/>
      <c r="AT347" s="216" t="s">
        <v>143</v>
      </c>
      <c r="AU347" s="216" t="s">
        <v>84</v>
      </c>
      <c r="AV347" s="12" t="s">
        <v>84</v>
      </c>
      <c r="AW347" s="12" t="s">
        <v>39</v>
      </c>
      <c r="AX347" s="12" t="s">
        <v>76</v>
      </c>
      <c r="AY347" s="216" t="s">
        <v>134</v>
      </c>
    </row>
    <row r="348" spans="2:65" s="12" customFormat="1">
      <c r="B348" s="206"/>
      <c r="C348" s="207"/>
      <c r="D348" s="196" t="s">
        <v>143</v>
      </c>
      <c r="E348" s="208" t="s">
        <v>32</v>
      </c>
      <c r="F348" s="209" t="s">
        <v>902</v>
      </c>
      <c r="G348" s="207"/>
      <c r="H348" s="210">
        <v>36.868000000000002</v>
      </c>
      <c r="I348" s="211"/>
      <c r="J348" s="207"/>
      <c r="K348" s="207"/>
      <c r="L348" s="212"/>
      <c r="M348" s="213"/>
      <c r="N348" s="214"/>
      <c r="O348" s="214"/>
      <c r="P348" s="214"/>
      <c r="Q348" s="214"/>
      <c r="R348" s="214"/>
      <c r="S348" s="214"/>
      <c r="T348" s="215"/>
      <c r="AT348" s="216" t="s">
        <v>143</v>
      </c>
      <c r="AU348" s="216" t="s">
        <v>84</v>
      </c>
      <c r="AV348" s="12" t="s">
        <v>84</v>
      </c>
      <c r="AW348" s="12" t="s">
        <v>39</v>
      </c>
      <c r="AX348" s="12" t="s">
        <v>76</v>
      </c>
      <c r="AY348" s="216" t="s">
        <v>134</v>
      </c>
    </row>
    <row r="349" spans="2:65" s="12" customFormat="1">
      <c r="B349" s="206"/>
      <c r="C349" s="207"/>
      <c r="D349" s="196" t="s">
        <v>143</v>
      </c>
      <c r="E349" s="208" t="s">
        <v>32</v>
      </c>
      <c r="F349" s="209" t="s">
        <v>903</v>
      </c>
      <c r="G349" s="207"/>
      <c r="H349" s="210">
        <v>22.492999999999999</v>
      </c>
      <c r="I349" s="211"/>
      <c r="J349" s="207"/>
      <c r="K349" s="207"/>
      <c r="L349" s="212"/>
      <c r="M349" s="213"/>
      <c r="N349" s="214"/>
      <c r="O349" s="214"/>
      <c r="P349" s="214"/>
      <c r="Q349" s="214"/>
      <c r="R349" s="214"/>
      <c r="S349" s="214"/>
      <c r="T349" s="215"/>
      <c r="AT349" s="216" t="s">
        <v>143</v>
      </c>
      <c r="AU349" s="216" t="s">
        <v>84</v>
      </c>
      <c r="AV349" s="12" t="s">
        <v>84</v>
      </c>
      <c r="AW349" s="12" t="s">
        <v>39</v>
      </c>
      <c r="AX349" s="12" t="s">
        <v>76</v>
      </c>
      <c r="AY349" s="216" t="s">
        <v>134</v>
      </c>
    </row>
    <row r="350" spans="2:65" s="12" customFormat="1">
      <c r="B350" s="206"/>
      <c r="C350" s="207"/>
      <c r="D350" s="196" t="s">
        <v>143</v>
      </c>
      <c r="E350" s="208" t="s">
        <v>32</v>
      </c>
      <c r="F350" s="209" t="s">
        <v>904</v>
      </c>
      <c r="G350" s="207"/>
      <c r="H350" s="210">
        <v>13.86</v>
      </c>
      <c r="I350" s="211"/>
      <c r="J350" s="207"/>
      <c r="K350" s="207"/>
      <c r="L350" s="212"/>
      <c r="M350" s="213"/>
      <c r="N350" s="214"/>
      <c r="O350" s="214"/>
      <c r="P350" s="214"/>
      <c r="Q350" s="214"/>
      <c r="R350" s="214"/>
      <c r="S350" s="214"/>
      <c r="T350" s="215"/>
      <c r="AT350" s="216" t="s">
        <v>143</v>
      </c>
      <c r="AU350" s="216" t="s">
        <v>84</v>
      </c>
      <c r="AV350" s="12" t="s">
        <v>84</v>
      </c>
      <c r="AW350" s="12" t="s">
        <v>39</v>
      </c>
      <c r="AX350" s="12" t="s">
        <v>76</v>
      </c>
      <c r="AY350" s="216" t="s">
        <v>134</v>
      </c>
    </row>
    <row r="351" spans="2:65" s="12" customFormat="1">
      <c r="B351" s="206"/>
      <c r="C351" s="207"/>
      <c r="D351" s="196" t="s">
        <v>143</v>
      </c>
      <c r="E351" s="208" t="s">
        <v>32</v>
      </c>
      <c r="F351" s="209" t="s">
        <v>905</v>
      </c>
      <c r="G351" s="207"/>
      <c r="H351" s="210">
        <v>56.756999999999998</v>
      </c>
      <c r="I351" s="211"/>
      <c r="J351" s="207"/>
      <c r="K351" s="207"/>
      <c r="L351" s="212"/>
      <c r="M351" s="213"/>
      <c r="N351" s="214"/>
      <c r="O351" s="214"/>
      <c r="P351" s="214"/>
      <c r="Q351" s="214"/>
      <c r="R351" s="214"/>
      <c r="S351" s="214"/>
      <c r="T351" s="215"/>
      <c r="AT351" s="216" t="s">
        <v>143</v>
      </c>
      <c r="AU351" s="216" t="s">
        <v>84</v>
      </c>
      <c r="AV351" s="12" t="s">
        <v>84</v>
      </c>
      <c r="AW351" s="12" t="s">
        <v>39</v>
      </c>
      <c r="AX351" s="12" t="s">
        <v>76</v>
      </c>
      <c r="AY351" s="216" t="s">
        <v>134</v>
      </c>
    </row>
    <row r="352" spans="2:65" s="12" customFormat="1">
      <c r="B352" s="206"/>
      <c r="C352" s="207"/>
      <c r="D352" s="196" t="s">
        <v>143</v>
      </c>
      <c r="E352" s="208" t="s">
        <v>32</v>
      </c>
      <c r="F352" s="209" t="s">
        <v>906</v>
      </c>
      <c r="G352" s="207"/>
      <c r="H352" s="210">
        <v>37.072000000000003</v>
      </c>
      <c r="I352" s="211"/>
      <c r="J352" s="207"/>
      <c r="K352" s="207"/>
      <c r="L352" s="212"/>
      <c r="M352" s="213"/>
      <c r="N352" s="214"/>
      <c r="O352" s="214"/>
      <c r="P352" s="214"/>
      <c r="Q352" s="214"/>
      <c r="R352" s="214"/>
      <c r="S352" s="214"/>
      <c r="T352" s="215"/>
      <c r="AT352" s="216" t="s">
        <v>143</v>
      </c>
      <c r="AU352" s="216" t="s">
        <v>84</v>
      </c>
      <c r="AV352" s="12" t="s">
        <v>84</v>
      </c>
      <c r="AW352" s="12" t="s">
        <v>39</v>
      </c>
      <c r="AX352" s="12" t="s">
        <v>76</v>
      </c>
      <c r="AY352" s="216" t="s">
        <v>134</v>
      </c>
    </row>
    <row r="353" spans="2:65" s="12" customFormat="1">
      <c r="B353" s="206"/>
      <c r="C353" s="207"/>
      <c r="D353" s="196" t="s">
        <v>143</v>
      </c>
      <c r="E353" s="208" t="s">
        <v>32</v>
      </c>
      <c r="F353" s="209" t="s">
        <v>907</v>
      </c>
      <c r="G353" s="207"/>
      <c r="H353" s="210">
        <v>60.920999999999999</v>
      </c>
      <c r="I353" s="211"/>
      <c r="J353" s="207"/>
      <c r="K353" s="207"/>
      <c r="L353" s="212"/>
      <c r="M353" s="213"/>
      <c r="N353" s="214"/>
      <c r="O353" s="214"/>
      <c r="P353" s="214"/>
      <c r="Q353" s="214"/>
      <c r="R353" s="214"/>
      <c r="S353" s="214"/>
      <c r="T353" s="215"/>
      <c r="AT353" s="216" t="s">
        <v>143</v>
      </c>
      <c r="AU353" s="216" t="s">
        <v>84</v>
      </c>
      <c r="AV353" s="12" t="s">
        <v>84</v>
      </c>
      <c r="AW353" s="12" t="s">
        <v>39</v>
      </c>
      <c r="AX353" s="12" t="s">
        <v>76</v>
      </c>
      <c r="AY353" s="216" t="s">
        <v>134</v>
      </c>
    </row>
    <row r="354" spans="2:65" s="14" customFormat="1">
      <c r="B354" s="232"/>
      <c r="C354" s="233"/>
      <c r="D354" s="196" t="s">
        <v>143</v>
      </c>
      <c r="E354" s="234" t="s">
        <v>32</v>
      </c>
      <c r="F354" s="235" t="s">
        <v>218</v>
      </c>
      <c r="G354" s="233"/>
      <c r="H354" s="236">
        <v>399.30399999999997</v>
      </c>
      <c r="I354" s="237"/>
      <c r="J354" s="233"/>
      <c r="K354" s="233"/>
      <c r="L354" s="238"/>
      <c r="M354" s="239"/>
      <c r="N354" s="240"/>
      <c r="O354" s="240"/>
      <c r="P354" s="240"/>
      <c r="Q354" s="240"/>
      <c r="R354" s="240"/>
      <c r="S354" s="240"/>
      <c r="T354" s="241"/>
      <c r="AT354" s="242" t="s">
        <v>143</v>
      </c>
      <c r="AU354" s="242" t="s">
        <v>84</v>
      </c>
      <c r="AV354" s="14" t="s">
        <v>159</v>
      </c>
      <c r="AW354" s="14" t="s">
        <v>39</v>
      </c>
      <c r="AX354" s="14" t="s">
        <v>76</v>
      </c>
      <c r="AY354" s="242" t="s">
        <v>134</v>
      </c>
    </row>
    <row r="355" spans="2:65" s="11" customFormat="1">
      <c r="B355" s="194"/>
      <c r="C355" s="195"/>
      <c r="D355" s="196" t="s">
        <v>143</v>
      </c>
      <c r="E355" s="197" t="s">
        <v>32</v>
      </c>
      <c r="F355" s="198" t="s">
        <v>334</v>
      </c>
      <c r="G355" s="195"/>
      <c r="H355" s="199" t="s">
        <v>32</v>
      </c>
      <c r="I355" s="200"/>
      <c r="J355" s="195"/>
      <c r="K355" s="195"/>
      <c r="L355" s="201"/>
      <c r="M355" s="202"/>
      <c r="N355" s="203"/>
      <c r="O355" s="203"/>
      <c r="P355" s="203"/>
      <c r="Q355" s="203"/>
      <c r="R355" s="203"/>
      <c r="S355" s="203"/>
      <c r="T355" s="204"/>
      <c r="AT355" s="205" t="s">
        <v>143</v>
      </c>
      <c r="AU355" s="205" t="s">
        <v>84</v>
      </c>
      <c r="AV355" s="11" t="s">
        <v>23</v>
      </c>
      <c r="AW355" s="11" t="s">
        <v>39</v>
      </c>
      <c r="AX355" s="11" t="s">
        <v>76</v>
      </c>
      <c r="AY355" s="205" t="s">
        <v>134</v>
      </c>
    </row>
    <row r="356" spans="2:65" s="12" customFormat="1">
      <c r="B356" s="206"/>
      <c r="C356" s="207"/>
      <c r="D356" s="196" t="s">
        <v>143</v>
      </c>
      <c r="E356" s="208" t="s">
        <v>32</v>
      </c>
      <c r="F356" s="209" t="s">
        <v>885</v>
      </c>
      <c r="G356" s="207"/>
      <c r="H356" s="210">
        <v>869.899</v>
      </c>
      <c r="I356" s="211"/>
      <c r="J356" s="207"/>
      <c r="K356" s="207"/>
      <c r="L356" s="212"/>
      <c r="M356" s="213"/>
      <c r="N356" s="214"/>
      <c r="O356" s="214"/>
      <c r="P356" s="214"/>
      <c r="Q356" s="214"/>
      <c r="R356" s="214"/>
      <c r="S356" s="214"/>
      <c r="T356" s="215"/>
      <c r="AT356" s="216" t="s">
        <v>143</v>
      </c>
      <c r="AU356" s="216" t="s">
        <v>84</v>
      </c>
      <c r="AV356" s="12" t="s">
        <v>84</v>
      </c>
      <c r="AW356" s="12" t="s">
        <v>39</v>
      </c>
      <c r="AX356" s="12" t="s">
        <v>76</v>
      </c>
      <c r="AY356" s="216" t="s">
        <v>134</v>
      </c>
    </row>
    <row r="357" spans="2:65" s="12" customFormat="1">
      <c r="B357" s="206"/>
      <c r="C357" s="207"/>
      <c r="D357" s="196" t="s">
        <v>143</v>
      </c>
      <c r="E357" s="208" t="s">
        <v>32</v>
      </c>
      <c r="F357" s="209" t="s">
        <v>886</v>
      </c>
      <c r="G357" s="207"/>
      <c r="H357" s="210">
        <v>214.79499999999999</v>
      </c>
      <c r="I357" s="211"/>
      <c r="J357" s="207"/>
      <c r="K357" s="207"/>
      <c r="L357" s="212"/>
      <c r="M357" s="213"/>
      <c r="N357" s="214"/>
      <c r="O357" s="214"/>
      <c r="P357" s="214"/>
      <c r="Q357" s="214"/>
      <c r="R357" s="214"/>
      <c r="S357" s="214"/>
      <c r="T357" s="215"/>
      <c r="AT357" s="216" t="s">
        <v>143</v>
      </c>
      <c r="AU357" s="216" t="s">
        <v>84</v>
      </c>
      <c r="AV357" s="12" t="s">
        <v>84</v>
      </c>
      <c r="AW357" s="12" t="s">
        <v>39</v>
      </c>
      <c r="AX357" s="12" t="s">
        <v>76</v>
      </c>
      <c r="AY357" s="216" t="s">
        <v>134</v>
      </c>
    </row>
    <row r="358" spans="2:65" s="12" customFormat="1">
      <c r="B358" s="206"/>
      <c r="C358" s="207"/>
      <c r="D358" s="196" t="s">
        <v>143</v>
      </c>
      <c r="E358" s="208" t="s">
        <v>32</v>
      </c>
      <c r="F358" s="209" t="s">
        <v>887</v>
      </c>
      <c r="G358" s="207"/>
      <c r="H358" s="210">
        <v>92.370999999999995</v>
      </c>
      <c r="I358" s="211"/>
      <c r="J358" s="207"/>
      <c r="K358" s="207"/>
      <c r="L358" s="212"/>
      <c r="M358" s="213"/>
      <c r="N358" s="214"/>
      <c r="O358" s="214"/>
      <c r="P358" s="214"/>
      <c r="Q358" s="214"/>
      <c r="R358" s="214"/>
      <c r="S358" s="214"/>
      <c r="T358" s="215"/>
      <c r="AT358" s="216" t="s">
        <v>143</v>
      </c>
      <c r="AU358" s="216" t="s">
        <v>84</v>
      </c>
      <c r="AV358" s="12" t="s">
        <v>84</v>
      </c>
      <c r="AW358" s="12" t="s">
        <v>39</v>
      </c>
      <c r="AX358" s="12" t="s">
        <v>76</v>
      </c>
      <c r="AY358" s="216" t="s">
        <v>134</v>
      </c>
    </row>
    <row r="359" spans="2:65" s="12" customFormat="1">
      <c r="B359" s="206"/>
      <c r="C359" s="207"/>
      <c r="D359" s="196" t="s">
        <v>143</v>
      </c>
      <c r="E359" s="208" t="s">
        <v>32</v>
      </c>
      <c r="F359" s="209" t="s">
        <v>888</v>
      </c>
      <c r="G359" s="207"/>
      <c r="H359" s="210">
        <v>153.73400000000001</v>
      </c>
      <c r="I359" s="211"/>
      <c r="J359" s="207"/>
      <c r="K359" s="207"/>
      <c r="L359" s="212"/>
      <c r="M359" s="213"/>
      <c r="N359" s="214"/>
      <c r="O359" s="214"/>
      <c r="P359" s="214"/>
      <c r="Q359" s="214"/>
      <c r="R359" s="214"/>
      <c r="S359" s="214"/>
      <c r="T359" s="215"/>
      <c r="AT359" s="216" t="s">
        <v>143</v>
      </c>
      <c r="AU359" s="216" t="s">
        <v>84</v>
      </c>
      <c r="AV359" s="12" t="s">
        <v>84</v>
      </c>
      <c r="AW359" s="12" t="s">
        <v>39</v>
      </c>
      <c r="AX359" s="12" t="s">
        <v>76</v>
      </c>
      <c r="AY359" s="216" t="s">
        <v>134</v>
      </c>
    </row>
    <row r="360" spans="2:65" s="12" customFormat="1">
      <c r="B360" s="206"/>
      <c r="C360" s="207"/>
      <c r="D360" s="196" t="s">
        <v>143</v>
      </c>
      <c r="E360" s="208" t="s">
        <v>32</v>
      </c>
      <c r="F360" s="209" t="s">
        <v>889</v>
      </c>
      <c r="G360" s="207"/>
      <c r="H360" s="210">
        <v>238.41900000000001</v>
      </c>
      <c r="I360" s="211"/>
      <c r="J360" s="207"/>
      <c r="K360" s="207"/>
      <c r="L360" s="212"/>
      <c r="M360" s="213"/>
      <c r="N360" s="214"/>
      <c r="O360" s="214"/>
      <c r="P360" s="214"/>
      <c r="Q360" s="214"/>
      <c r="R360" s="214"/>
      <c r="S360" s="214"/>
      <c r="T360" s="215"/>
      <c r="AT360" s="216" t="s">
        <v>143</v>
      </c>
      <c r="AU360" s="216" t="s">
        <v>84</v>
      </c>
      <c r="AV360" s="12" t="s">
        <v>84</v>
      </c>
      <c r="AW360" s="12" t="s">
        <v>39</v>
      </c>
      <c r="AX360" s="12" t="s">
        <v>76</v>
      </c>
      <c r="AY360" s="216" t="s">
        <v>134</v>
      </c>
    </row>
    <row r="361" spans="2:65" s="12" customFormat="1">
      <c r="B361" s="206"/>
      <c r="C361" s="207"/>
      <c r="D361" s="196" t="s">
        <v>143</v>
      </c>
      <c r="E361" s="208" t="s">
        <v>32</v>
      </c>
      <c r="F361" s="209" t="s">
        <v>890</v>
      </c>
      <c r="G361" s="207"/>
      <c r="H361" s="210">
        <v>292.34399999999999</v>
      </c>
      <c r="I361" s="211"/>
      <c r="J361" s="207"/>
      <c r="K361" s="207"/>
      <c r="L361" s="212"/>
      <c r="M361" s="213"/>
      <c r="N361" s="214"/>
      <c r="O361" s="214"/>
      <c r="P361" s="214"/>
      <c r="Q361" s="214"/>
      <c r="R361" s="214"/>
      <c r="S361" s="214"/>
      <c r="T361" s="215"/>
      <c r="AT361" s="216" t="s">
        <v>143</v>
      </c>
      <c r="AU361" s="216" t="s">
        <v>84</v>
      </c>
      <c r="AV361" s="12" t="s">
        <v>84</v>
      </c>
      <c r="AW361" s="12" t="s">
        <v>39</v>
      </c>
      <c r="AX361" s="12" t="s">
        <v>76</v>
      </c>
      <c r="AY361" s="216" t="s">
        <v>134</v>
      </c>
    </row>
    <row r="362" spans="2:65" s="12" customFormat="1">
      <c r="B362" s="206"/>
      <c r="C362" s="207"/>
      <c r="D362" s="196" t="s">
        <v>143</v>
      </c>
      <c r="E362" s="208" t="s">
        <v>32</v>
      </c>
      <c r="F362" s="209" t="s">
        <v>908</v>
      </c>
      <c r="G362" s="207"/>
      <c r="H362" s="210">
        <v>102.633</v>
      </c>
      <c r="I362" s="211"/>
      <c r="J362" s="207"/>
      <c r="K362" s="207"/>
      <c r="L362" s="212"/>
      <c r="M362" s="213"/>
      <c r="N362" s="214"/>
      <c r="O362" s="214"/>
      <c r="P362" s="214"/>
      <c r="Q362" s="214"/>
      <c r="R362" s="214"/>
      <c r="S362" s="214"/>
      <c r="T362" s="215"/>
      <c r="AT362" s="216" t="s">
        <v>143</v>
      </c>
      <c r="AU362" s="216" t="s">
        <v>84</v>
      </c>
      <c r="AV362" s="12" t="s">
        <v>84</v>
      </c>
      <c r="AW362" s="12" t="s">
        <v>39</v>
      </c>
      <c r="AX362" s="12" t="s">
        <v>76</v>
      </c>
      <c r="AY362" s="216" t="s">
        <v>134</v>
      </c>
    </row>
    <row r="363" spans="2:65" s="12" customFormat="1">
      <c r="B363" s="206"/>
      <c r="C363" s="207"/>
      <c r="D363" s="196" t="s">
        <v>143</v>
      </c>
      <c r="E363" s="208" t="s">
        <v>32</v>
      </c>
      <c r="F363" s="209" t="s">
        <v>909</v>
      </c>
      <c r="G363" s="207"/>
      <c r="H363" s="210">
        <v>62.915999999999997</v>
      </c>
      <c r="I363" s="211"/>
      <c r="J363" s="207"/>
      <c r="K363" s="207"/>
      <c r="L363" s="212"/>
      <c r="M363" s="213"/>
      <c r="N363" s="214"/>
      <c r="O363" s="214"/>
      <c r="P363" s="214"/>
      <c r="Q363" s="214"/>
      <c r="R363" s="214"/>
      <c r="S363" s="214"/>
      <c r="T363" s="215"/>
      <c r="AT363" s="216" t="s">
        <v>143</v>
      </c>
      <c r="AU363" s="216" t="s">
        <v>84</v>
      </c>
      <c r="AV363" s="12" t="s">
        <v>84</v>
      </c>
      <c r="AW363" s="12" t="s">
        <v>39</v>
      </c>
      <c r="AX363" s="12" t="s">
        <v>76</v>
      </c>
      <c r="AY363" s="216" t="s">
        <v>134</v>
      </c>
    </row>
    <row r="364" spans="2:65" s="14" customFormat="1">
      <c r="B364" s="232"/>
      <c r="C364" s="233"/>
      <c r="D364" s="196" t="s">
        <v>143</v>
      </c>
      <c r="E364" s="234" t="s">
        <v>32</v>
      </c>
      <c r="F364" s="235" t="s">
        <v>218</v>
      </c>
      <c r="G364" s="233"/>
      <c r="H364" s="236">
        <v>2027.1110000000001</v>
      </c>
      <c r="I364" s="237"/>
      <c r="J364" s="233"/>
      <c r="K364" s="233"/>
      <c r="L364" s="238"/>
      <c r="M364" s="239"/>
      <c r="N364" s="240"/>
      <c r="O364" s="240"/>
      <c r="P364" s="240"/>
      <c r="Q364" s="240"/>
      <c r="R364" s="240"/>
      <c r="S364" s="240"/>
      <c r="T364" s="241"/>
      <c r="AT364" s="242" t="s">
        <v>143</v>
      </c>
      <c r="AU364" s="242" t="s">
        <v>84</v>
      </c>
      <c r="AV364" s="14" t="s">
        <v>159</v>
      </c>
      <c r="AW364" s="14" t="s">
        <v>39</v>
      </c>
      <c r="AX364" s="14" t="s">
        <v>76</v>
      </c>
      <c r="AY364" s="242" t="s">
        <v>134</v>
      </c>
    </row>
    <row r="365" spans="2:65" s="13" customFormat="1">
      <c r="B365" s="217"/>
      <c r="C365" s="218"/>
      <c r="D365" s="219" t="s">
        <v>143</v>
      </c>
      <c r="E365" s="220" t="s">
        <v>32</v>
      </c>
      <c r="F365" s="221" t="s">
        <v>150</v>
      </c>
      <c r="G365" s="218"/>
      <c r="H365" s="222">
        <v>2426.415</v>
      </c>
      <c r="I365" s="223"/>
      <c r="J365" s="218"/>
      <c r="K365" s="218"/>
      <c r="L365" s="224"/>
      <c r="M365" s="225"/>
      <c r="N365" s="226"/>
      <c r="O365" s="226"/>
      <c r="P365" s="226"/>
      <c r="Q365" s="226"/>
      <c r="R365" s="226"/>
      <c r="S365" s="226"/>
      <c r="T365" s="227"/>
      <c r="AT365" s="228" t="s">
        <v>143</v>
      </c>
      <c r="AU365" s="228" t="s">
        <v>84</v>
      </c>
      <c r="AV365" s="13" t="s">
        <v>141</v>
      </c>
      <c r="AW365" s="13" t="s">
        <v>39</v>
      </c>
      <c r="AX365" s="13" t="s">
        <v>23</v>
      </c>
      <c r="AY365" s="228" t="s">
        <v>134</v>
      </c>
    </row>
    <row r="366" spans="2:65" s="1" customFormat="1" ht="20.45" customHeight="1">
      <c r="B366" s="35"/>
      <c r="C366" s="182" t="s">
        <v>386</v>
      </c>
      <c r="D366" s="182" t="s">
        <v>136</v>
      </c>
      <c r="E366" s="183" t="s">
        <v>336</v>
      </c>
      <c r="F366" s="184" t="s">
        <v>337</v>
      </c>
      <c r="G366" s="185" t="s">
        <v>214</v>
      </c>
      <c r="H366" s="186">
        <v>2203.069</v>
      </c>
      <c r="I366" s="187"/>
      <c r="J366" s="188">
        <f>ROUND(I366*H366,2)</f>
        <v>0</v>
      </c>
      <c r="K366" s="184" t="s">
        <v>140</v>
      </c>
      <c r="L366" s="55"/>
      <c r="M366" s="189" t="s">
        <v>32</v>
      </c>
      <c r="N366" s="190" t="s">
        <v>47</v>
      </c>
      <c r="O366" s="36"/>
      <c r="P366" s="191">
        <f>O366*H366</f>
        <v>0</v>
      </c>
      <c r="Q366" s="191">
        <v>0</v>
      </c>
      <c r="R366" s="191">
        <f>Q366*H366</f>
        <v>0</v>
      </c>
      <c r="S366" s="191">
        <v>0</v>
      </c>
      <c r="T366" s="192">
        <f>S366*H366</f>
        <v>0</v>
      </c>
      <c r="AR366" s="18" t="s">
        <v>141</v>
      </c>
      <c r="AT366" s="18" t="s">
        <v>136</v>
      </c>
      <c r="AU366" s="18" t="s">
        <v>84</v>
      </c>
      <c r="AY366" s="18" t="s">
        <v>134</v>
      </c>
      <c r="BE366" s="193">
        <f>IF(N366="základní",J366,0)</f>
        <v>0</v>
      </c>
      <c r="BF366" s="193">
        <f>IF(N366="snížená",J366,0)</f>
        <v>0</v>
      </c>
      <c r="BG366" s="193">
        <f>IF(N366="zákl. přenesená",J366,0)</f>
        <v>0</v>
      </c>
      <c r="BH366" s="193">
        <f>IF(N366="sníž. přenesená",J366,0)</f>
        <v>0</v>
      </c>
      <c r="BI366" s="193">
        <f>IF(N366="nulová",J366,0)</f>
        <v>0</v>
      </c>
      <c r="BJ366" s="18" t="s">
        <v>23</v>
      </c>
      <c r="BK366" s="193">
        <f>ROUND(I366*H366,2)</f>
        <v>0</v>
      </c>
      <c r="BL366" s="18" t="s">
        <v>141</v>
      </c>
      <c r="BM366" s="18" t="s">
        <v>910</v>
      </c>
    </row>
    <row r="367" spans="2:65" s="12" customFormat="1">
      <c r="B367" s="206"/>
      <c r="C367" s="207"/>
      <c r="D367" s="196" t="s">
        <v>143</v>
      </c>
      <c r="E367" s="208" t="s">
        <v>32</v>
      </c>
      <c r="F367" s="209" t="s">
        <v>911</v>
      </c>
      <c r="G367" s="207"/>
      <c r="H367" s="210">
        <v>1949.43</v>
      </c>
      <c r="I367" s="211"/>
      <c r="J367" s="207"/>
      <c r="K367" s="207"/>
      <c r="L367" s="212"/>
      <c r="M367" s="213"/>
      <c r="N367" s="214"/>
      <c r="O367" s="214"/>
      <c r="P367" s="214"/>
      <c r="Q367" s="214"/>
      <c r="R367" s="214"/>
      <c r="S367" s="214"/>
      <c r="T367" s="215"/>
      <c r="AT367" s="216" t="s">
        <v>143</v>
      </c>
      <c r="AU367" s="216" t="s">
        <v>84</v>
      </c>
      <c r="AV367" s="12" t="s">
        <v>84</v>
      </c>
      <c r="AW367" s="12" t="s">
        <v>39</v>
      </c>
      <c r="AX367" s="12" t="s">
        <v>76</v>
      </c>
      <c r="AY367" s="216" t="s">
        <v>134</v>
      </c>
    </row>
    <row r="368" spans="2:65" s="12" customFormat="1">
      <c r="B368" s="206"/>
      <c r="C368" s="207"/>
      <c r="D368" s="196" t="s">
        <v>143</v>
      </c>
      <c r="E368" s="208" t="s">
        <v>32</v>
      </c>
      <c r="F368" s="209" t="s">
        <v>912</v>
      </c>
      <c r="G368" s="207"/>
      <c r="H368" s="210">
        <v>253.63900000000001</v>
      </c>
      <c r="I368" s="211"/>
      <c r="J368" s="207"/>
      <c r="K368" s="207"/>
      <c r="L368" s="212"/>
      <c r="M368" s="213"/>
      <c r="N368" s="214"/>
      <c r="O368" s="214"/>
      <c r="P368" s="214"/>
      <c r="Q368" s="214"/>
      <c r="R368" s="214"/>
      <c r="S368" s="214"/>
      <c r="T368" s="215"/>
      <c r="AT368" s="216" t="s">
        <v>143</v>
      </c>
      <c r="AU368" s="216" t="s">
        <v>84</v>
      </c>
      <c r="AV368" s="12" t="s">
        <v>84</v>
      </c>
      <c r="AW368" s="12" t="s">
        <v>39</v>
      </c>
      <c r="AX368" s="12" t="s">
        <v>76</v>
      </c>
      <c r="AY368" s="216" t="s">
        <v>134</v>
      </c>
    </row>
    <row r="369" spans="2:65" s="13" customFormat="1">
      <c r="B369" s="217"/>
      <c r="C369" s="218"/>
      <c r="D369" s="219" t="s">
        <v>143</v>
      </c>
      <c r="E369" s="220" t="s">
        <v>32</v>
      </c>
      <c r="F369" s="221" t="s">
        <v>150</v>
      </c>
      <c r="G369" s="218"/>
      <c r="H369" s="222">
        <v>2203.069</v>
      </c>
      <c r="I369" s="223"/>
      <c r="J369" s="218"/>
      <c r="K369" s="218"/>
      <c r="L369" s="224"/>
      <c r="M369" s="225"/>
      <c r="N369" s="226"/>
      <c r="O369" s="226"/>
      <c r="P369" s="226"/>
      <c r="Q369" s="226"/>
      <c r="R369" s="226"/>
      <c r="S369" s="226"/>
      <c r="T369" s="227"/>
      <c r="AT369" s="228" t="s">
        <v>143</v>
      </c>
      <c r="AU369" s="228" t="s">
        <v>84</v>
      </c>
      <c r="AV369" s="13" t="s">
        <v>141</v>
      </c>
      <c r="AW369" s="13" t="s">
        <v>39</v>
      </c>
      <c r="AX369" s="13" t="s">
        <v>23</v>
      </c>
      <c r="AY369" s="228" t="s">
        <v>134</v>
      </c>
    </row>
    <row r="370" spans="2:65" s="1" customFormat="1" ht="20.45" customHeight="1">
      <c r="B370" s="35"/>
      <c r="C370" s="182" t="s">
        <v>397</v>
      </c>
      <c r="D370" s="182" t="s">
        <v>136</v>
      </c>
      <c r="E370" s="183" t="s">
        <v>342</v>
      </c>
      <c r="F370" s="184" t="s">
        <v>343</v>
      </c>
      <c r="G370" s="185" t="s">
        <v>344</v>
      </c>
      <c r="H370" s="186">
        <v>4406.1379999999999</v>
      </c>
      <c r="I370" s="187"/>
      <c r="J370" s="188">
        <f>ROUND(I370*H370,2)</f>
        <v>0</v>
      </c>
      <c r="K370" s="184" t="s">
        <v>32</v>
      </c>
      <c r="L370" s="55"/>
      <c r="M370" s="189" t="s">
        <v>32</v>
      </c>
      <c r="N370" s="190" t="s">
        <v>47</v>
      </c>
      <c r="O370" s="36"/>
      <c r="P370" s="191">
        <f>O370*H370</f>
        <v>0</v>
      </c>
      <c r="Q370" s="191">
        <v>0</v>
      </c>
      <c r="R370" s="191">
        <f>Q370*H370</f>
        <v>0</v>
      </c>
      <c r="S370" s="191">
        <v>0</v>
      </c>
      <c r="T370" s="192">
        <f>S370*H370</f>
        <v>0</v>
      </c>
      <c r="AR370" s="18" t="s">
        <v>141</v>
      </c>
      <c r="AT370" s="18" t="s">
        <v>136</v>
      </c>
      <c r="AU370" s="18" t="s">
        <v>84</v>
      </c>
      <c r="AY370" s="18" t="s">
        <v>134</v>
      </c>
      <c r="BE370" s="193">
        <f>IF(N370="základní",J370,0)</f>
        <v>0</v>
      </c>
      <c r="BF370" s="193">
        <f>IF(N370="snížená",J370,0)</f>
        <v>0</v>
      </c>
      <c r="BG370" s="193">
        <f>IF(N370="zákl. přenesená",J370,0)</f>
        <v>0</v>
      </c>
      <c r="BH370" s="193">
        <f>IF(N370="sníž. přenesená",J370,0)</f>
        <v>0</v>
      </c>
      <c r="BI370" s="193">
        <f>IF(N370="nulová",J370,0)</f>
        <v>0</v>
      </c>
      <c r="BJ370" s="18" t="s">
        <v>23</v>
      </c>
      <c r="BK370" s="193">
        <f>ROUND(I370*H370,2)</f>
        <v>0</v>
      </c>
      <c r="BL370" s="18" t="s">
        <v>141</v>
      </c>
      <c r="BM370" s="18" t="s">
        <v>913</v>
      </c>
    </row>
    <row r="371" spans="2:65" s="12" customFormat="1">
      <c r="B371" s="206"/>
      <c r="C371" s="207"/>
      <c r="D371" s="196" t="s">
        <v>143</v>
      </c>
      <c r="E371" s="208" t="s">
        <v>32</v>
      </c>
      <c r="F371" s="209" t="s">
        <v>914</v>
      </c>
      <c r="G371" s="207"/>
      <c r="H371" s="210">
        <v>1814.6320000000001</v>
      </c>
      <c r="I371" s="211"/>
      <c r="J371" s="207"/>
      <c r="K371" s="207"/>
      <c r="L371" s="212"/>
      <c r="M371" s="213"/>
      <c r="N371" s="214"/>
      <c r="O371" s="214"/>
      <c r="P371" s="214"/>
      <c r="Q371" s="214"/>
      <c r="R371" s="214"/>
      <c r="S371" s="214"/>
      <c r="T371" s="215"/>
      <c r="AT371" s="216" t="s">
        <v>143</v>
      </c>
      <c r="AU371" s="216" t="s">
        <v>84</v>
      </c>
      <c r="AV371" s="12" t="s">
        <v>84</v>
      </c>
      <c r="AW371" s="12" t="s">
        <v>39</v>
      </c>
      <c r="AX371" s="12" t="s">
        <v>76</v>
      </c>
      <c r="AY371" s="216" t="s">
        <v>134</v>
      </c>
    </row>
    <row r="372" spans="2:65" s="12" customFormat="1">
      <c r="B372" s="206"/>
      <c r="C372" s="207"/>
      <c r="D372" s="196" t="s">
        <v>143</v>
      </c>
      <c r="E372" s="208" t="s">
        <v>32</v>
      </c>
      <c r="F372" s="209" t="s">
        <v>915</v>
      </c>
      <c r="G372" s="207"/>
      <c r="H372" s="210">
        <v>449.75400000000002</v>
      </c>
      <c r="I372" s="211"/>
      <c r="J372" s="207"/>
      <c r="K372" s="207"/>
      <c r="L372" s="212"/>
      <c r="M372" s="213"/>
      <c r="N372" s="214"/>
      <c r="O372" s="214"/>
      <c r="P372" s="214"/>
      <c r="Q372" s="214"/>
      <c r="R372" s="214"/>
      <c r="S372" s="214"/>
      <c r="T372" s="215"/>
      <c r="AT372" s="216" t="s">
        <v>143</v>
      </c>
      <c r="AU372" s="216" t="s">
        <v>84</v>
      </c>
      <c r="AV372" s="12" t="s">
        <v>84</v>
      </c>
      <c r="AW372" s="12" t="s">
        <v>39</v>
      </c>
      <c r="AX372" s="12" t="s">
        <v>76</v>
      </c>
      <c r="AY372" s="216" t="s">
        <v>134</v>
      </c>
    </row>
    <row r="373" spans="2:65" s="12" customFormat="1">
      <c r="B373" s="206"/>
      <c r="C373" s="207"/>
      <c r="D373" s="196" t="s">
        <v>143</v>
      </c>
      <c r="E373" s="208" t="s">
        <v>32</v>
      </c>
      <c r="F373" s="209" t="s">
        <v>916</v>
      </c>
      <c r="G373" s="207"/>
      <c r="H373" s="210">
        <v>189.446</v>
      </c>
      <c r="I373" s="211"/>
      <c r="J373" s="207"/>
      <c r="K373" s="207"/>
      <c r="L373" s="212"/>
      <c r="M373" s="213"/>
      <c r="N373" s="214"/>
      <c r="O373" s="214"/>
      <c r="P373" s="214"/>
      <c r="Q373" s="214"/>
      <c r="R373" s="214"/>
      <c r="S373" s="214"/>
      <c r="T373" s="215"/>
      <c r="AT373" s="216" t="s">
        <v>143</v>
      </c>
      <c r="AU373" s="216" t="s">
        <v>84</v>
      </c>
      <c r="AV373" s="12" t="s">
        <v>84</v>
      </c>
      <c r="AW373" s="12" t="s">
        <v>39</v>
      </c>
      <c r="AX373" s="12" t="s">
        <v>76</v>
      </c>
      <c r="AY373" s="216" t="s">
        <v>134</v>
      </c>
    </row>
    <row r="374" spans="2:65" s="12" customFormat="1">
      <c r="B374" s="206"/>
      <c r="C374" s="207"/>
      <c r="D374" s="196" t="s">
        <v>143</v>
      </c>
      <c r="E374" s="208" t="s">
        <v>32</v>
      </c>
      <c r="F374" s="209" t="s">
        <v>917</v>
      </c>
      <c r="G374" s="207"/>
      <c r="H374" s="210">
        <v>330.33</v>
      </c>
      <c r="I374" s="211"/>
      <c r="J374" s="207"/>
      <c r="K374" s="207"/>
      <c r="L374" s="212"/>
      <c r="M374" s="213"/>
      <c r="N374" s="214"/>
      <c r="O374" s="214"/>
      <c r="P374" s="214"/>
      <c r="Q374" s="214"/>
      <c r="R374" s="214"/>
      <c r="S374" s="214"/>
      <c r="T374" s="215"/>
      <c r="AT374" s="216" t="s">
        <v>143</v>
      </c>
      <c r="AU374" s="216" t="s">
        <v>84</v>
      </c>
      <c r="AV374" s="12" t="s">
        <v>84</v>
      </c>
      <c r="AW374" s="12" t="s">
        <v>39</v>
      </c>
      <c r="AX374" s="12" t="s">
        <v>76</v>
      </c>
      <c r="AY374" s="216" t="s">
        <v>134</v>
      </c>
    </row>
    <row r="375" spans="2:65" s="12" customFormat="1">
      <c r="B375" s="206"/>
      <c r="C375" s="207"/>
      <c r="D375" s="196" t="s">
        <v>143</v>
      </c>
      <c r="E375" s="208" t="s">
        <v>32</v>
      </c>
      <c r="F375" s="209" t="s">
        <v>918</v>
      </c>
      <c r="G375" s="207"/>
      <c r="H375" s="210">
        <v>491.24400000000003</v>
      </c>
      <c r="I375" s="211"/>
      <c r="J375" s="207"/>
      <c r="K375" s="207"/>
      <c r="L375" s="212"/>
      <c r="M375" s="213"/>
      <c r="N375" s="214"/>
      <c r="O375" s="214"/>
      <c r="P375" s="214"/>
      <c r="Q375" s="214"/>
      <c r="R375" s="214"/>
      <c r="S375" s="214"/>
      <c r="T375" s="215"/>
      <c r="AT375" s="216" t="s">
        <v>143</v>
      </c>
      <c r="AU375" s="216" t="s">
        <v>84</v>
      </c>
      <c r="AV375" s="12" t="s">
        <v>84</v>
      </c>
      <c r="AW375" s="12" t="s">
        <v>39</v>
      </c>
      <c r="AX375" s="12" t="s">
        <v>76</v>
      </c>
      <c r="AY375" s="216" t="s">
        <v>134</v>
      </c>
    </row>
    <row r="376" spans="2:65" s="12" customFormat="1">
      <c r="B376" s="206"/>
      <c r="C376" s="207"/>
      <c r="D376" s="196" t="s">
        <v>143</v>
      </c>
      <c r="E376" s="208" t="s">
        <v>32</v>
      </c>
      <c r="F376" s="209" t="s">
        <v>919</v>
      </c>
      <c r="G376" s="207"/>
      <c r="H376" s="210">
        <v>623.45399999999995</v>
      </c>
      <c r="I376" s="211"/>
      <c r="J376" s="207"/>
      <c r="K376" s="207"/>
      <c r="L376" s="212"/>
      <c r="M376" s="213"/>
      <c r="N376" s="214"/>
      <c r="O376" s="214"/>
      <c r="P376" s="214"/>
      <c r="Q376" s="214"/>
      <c r="R376" s="214"/>
      <c r="S376" s="214"/>
      <c r="T376" s="215"/>
      <c r="AT376" s="216" t="s">
        <v>143</v>
      </c>
      <c r="AU376" s="216" t="s">
        <v>84</v>
      </c>
      <c r="AV376" s="12" t="s">
        <v>84</v>
      </c>
      <c r="AW376" s="12" t="s">
        <v>39</v>
      </c>
      <c r="AX376" s="12" t="s">
        <v>76</v>
      </c>
      <c r="AY376" s="216" t="s">
        <v>134</v>
      </c>
    </row>
    <row r="377" spans="2:65" s="12" customFormat="1">
      <c r="B377" s="206"/>
      <c r="C377" s="207"/>
      <c r="D377" s="196" t="s">
        <v>143</v>
      </c>
      <c r="E377" s="208" t="s">
        <v>32</v>
      </c>
      <c r="F377" s="209" t="s">
        <v>920</v>
      </c>
      <c r="G377" s="207"/>
      <c r="H377" s="210">
        <v>507.27800000000002</v>
      </c>
      <c r="I377" s="211"/>
      <c r="J377" s="207"/>
      <c r="K377" s="207"/>
      <c r="L377" s="212"/>
      <c r="M377" s="213"/>
      <c r="N377" s="214"/>
      <c r="O377" s="214"/>
      <c r="P377" s="214"/>
      <c r="Q377" s="214"/>
      <c r="R377" s="214"/>
      <c r="S377" s="214"/>
      <c r="T377" s="215"/>
      <c r="AT377" s="216" t="s">
        <v>143</v>
      </c>
      <c r="AU377" s="216" t="s">
        <v>84</v>
      </c>
      <c r="AV377" s="12" t="s">
        <v>84</v>
      </c>
      <c r="AW377" s="12" t="s">
        <v>39</v>
      </c>
      <c r="AX377" s="12" t="s">
        <v>76</v>
      </c>
      <c r="AY377" s="216" t="s">
        <v>134</v>
      </c>
    </row>
    <row r="378" spans="2:65" s="13" customFormat="1">
      <c r="B378" s="217"/>
      <c r="C378" s="218"/>
      <c r="D378" s="219" t="s">
        <v>143</v>
      </c>
      <c r="E378" s="220" t="s">
        <v>32</v>
      </c>
      <c r="F378" s="221" t="s">
        <v>150</v>
      </c>
      <c r="G378" s="218"/>
      <c r="H378" s="222">
        <v>4406.1379999999999</v>
      </c>
      <c r="I378" s="223"/>
      <c r="J378" s="218"/>
      <c r="K378" s="218"/>
      <c r="L378" s="224"/>
      <c r="M378" s="225"/>
      <c r="N378" s="226"/>
      <c r="O378" s="226"/>
      <c r="P378" s="226"/>
      <c r="Q378" s="226"/>
      <c r="R378" s="226"/>
      <c r="S378" s="226"/>
      <c r="T378" s="227"/>
      <c r="AT378" s="228" t="s">
        <v>143</v>
      </c>
      <c r="AU378" s="228" t="s">
        <v>84</v>
      </c>
      <c r="AV378" s="13" t="s">
        <v>141</v>
      </c>
      <c r="AW378" s="13" t="s">
        <v>39</v>
      </c>
      <c r="AX378" s="13" t="s">
        <v>23</v>
      </c>
      <c r="AY378" s="228" t="s">
        <v>134</v>
      </c>
    </row>
    <row r="379" spans="2:65" s="1" customFormat="1" ht="28.9" customHeight="1">
      <c r="B379" s="35"/>
      <c r="C379" s="182" t="s">
        <v>410</v>
      </c>
      <c r="D379" s="182" t="s">
        <v>136</v>
      </c>
      <c r="E379" s="183" t="s">
        <v>354</v>
      </c>
      <c r="F379" s="184" t="s">
        <v>355</v>
      </c>
      <c r="G379" s="185" t="s">
        <v>214</v>
      </c>
      <c r="H379" s="186">
        <v>2270.6849999999999</v>
      </c>
      <c r="I379" s="187"/>
      <c r="J379" s="188">
        <f>ROUND(I379*H379,2)</f>
        <v>0</v>
      </c>
      <c r="K379" s="184" t="s">
        <v>140</v>
      </c>
      <c r="L379" s="55"/>
      <c r="M379" s="189" t="s">
        <v>32</v>
      </c>
      <c r="N379" s="190" t="s">
        <v>47</v>
      </c>
      <c r="O379" s="36"/>
      <c r="P379" s="191">
        <f>O379*H379</f>
        <v>0</v>
      </c>
      <c r="Q379" s="191">
        <v>0</v>
      </c>
      <c r="R379" s="191">
        <f>Q379*H379</f>
        <v>0</v>
      </c>
      <c r="S379" s="191">
        <v>0</v>
      </c>
      <c r="T379" s="192">
        <f>S379*H379</f>
        <v>0</v>
      </c>
      <c r="AR379" s="18" t="s">
        <v>141</v>
      </c>
      <c r="AT379" s="18" t="s">
        <v>136</v>
      </c>
      <c r="AU379" s="18" t="s">
        <v>84</v>
      </c>
      <c r="AY379" s="18" t="s">
        <v>134</v>
      </c>
      <c r="BE379" s="193">
        <f>IF(N379="základní",J379,0)</f>
        <v>0</v>
      </c>
      <c r="BF379" s="193">
        <f>IF(N379="snížená",J379,0)</f>
        <v>0</v>
      </c>
      <c r="BG379" s="193">
        <f>IF(N379="zákl. přenesená",J379,0)</f>
        <v>0</v>
      </c>
      <c r="BH379" s="193">
        <f>IF(N379="sníž. přenesená",J379,0)</f>
        <v>0</v>
      </c>
      <c r="BI379" s="193">
        <f>IF(N379="nulová",J379,0)</f>
        <v>0</v>
      </c>
      <c r="BJ379" s="18" t="s">
        <v>23</v>
      </c>
      <c r="BK379" s="193">
        <f>ROUND(I379*H379,2)</f>
        <v>0</v>
      </c>
      <c r="BL379" s="18" t="s">
        <v>141</v>
      </c>
      <c r="BM379" s="18" t="s">
        <v>921</v>
      </c>
    </row>
    <row r="380" spans="2:65" s="11" customFormat="1">
      <c r="B380" s="194"/>
      <c r="C380" s="195"/>
      <c r="D380" s="196" t="s">
        <v>143</v>
      </c>
      <c r="E380" s="197" t="s">
        <v>32</v>
      </c>
      <c r="F380" s="198" t="s">
        <v>922</v>
      </c>
      <c r="G380" s="195"/>
      <c r="H380" s="199" t="s">
        <v>32</v>
      </c>
      <c r="I380" s="200"/>
      <c r="J380" s="195"/>
      <c r="K380" s="195"/>
      <c r="L380" s="201"/>
      <c r="M380" s="202"/>
      <c r="N380" s="203"/>
      <c r="O380" s="203"/>
      <c r="P380" s="203"/>
      <c r="Q380" s="203"/>
      <c r="R380" s="203"/>
      <c r="S380" s="203"/>
      <c r="T380" s="204"/>
      <c r="AT380" s="205" t="s">
        <v>143</v>
      </c>
      <c r="AU380" s="205" t="s">
        <v>84</v>
      </c>
      <c r="AV380" s="11" t="s">
        <v>23</v>
      </c>
      <c r="AW380" s="11" t="s">
        <v>39</v>
      </c>
      <c r="AX380" s="11" t="s">
        <v>76</v>
      </c>
      <c r="AY380" s="205" t="s">
        <v>134</v>
      </c>
    </row>
    <row r="381" spans="2:65" s="11" customFormat="1">
      <c r="B381" s="194"/>
      <c r="C381" s="195"/>
      <c r="D381" s="196" t="s">
        <v>143</v>
      </c>
      <c r="E381" s="197" t="s">
        <v>32</v>
      </c>
      <c r="F381" s="198" t="s">
        <v>840</v>
      </c>
      <c r="G381" s="195"/>
      <c r="H381" s="199" t="s">
        <v>32</v>
      </c>
      <c r="I381" s="200"/>
      <c r="J381" s="195"/>
      <c r="K381" s="195"/>
      <c r="L381" s="201"/>
      <c r="M381" s="202"/>
      <c r="N381" s="203"/>
      <c r="O381" s="203"/>
      <c r="P381" s="203"/>
      <c r="Q381" s="203"/>
      <c r="R381" s="203"/>
      <c r="S381" s="203"/>
      <c r="T381" s="204"/>
      <c r="AT381" s="205" t="s">
        <v>143</v>
      </c>
      <c r="AU381" s="205" t="s">
        <v>84</v>
      </c>
      <c r="AV381" s="11" t="s">
        <v>23</v>
      </c>
      <c r="AW381" s="11" t="s">
        <v>39</v>
      </c>
      <c r="AX381" s="11" t="s">
        <v>76</v>
      </c>
      <c r="AY381" s="205" t="s">
        <v>134</v>
      </c>
    </row>
    <row r="382" spans="2:65" s="11" customFormat="1">
      <c r="B382" s="194"/>
      <c r="C382" s="195"/>
      <c r="D382" s="196" t="s">
        <v>143</v>
      </c>
      <c r="E382" s="197" t="s">
        <v>32</v>
      </c>
      <c r="F382" s="198" t="s">
        <v>923</v>
      </c>
      <c r="G382" s="195"/>
      <c r="H382" s="199" t="s">
        <v>32</v>
      </c>
      <c r="I382" s="200"/>
      <c r="J382" s="195"/>
      <c r="K382" s="195"/>
      <c r="L382" s="201"/>
      <c r="M382" s="202"/>
      <c r="N382" s="203"/>
      <c r="O382" s="203"/>
      <c r="P382" s="203"/>
      <c r="Q382" s="203"/>
      <c r="R382" s="203"/>
      <c r="S382" s="203"/>
      <c r="T382" s="204"/>
      <c r="AT382" s="205" t="s">
        <v>143</v>
      </c>
      <c r="AU382" s="205" t="s">
        <v>84</v>
      </c>
      <c r="AV382" s="11" t="s">
        <v>23</v>
      </c>
      <c r="AW382" s="11" t="s">
        <v>39</v>
      </c>
      <c r="AX382" s="11" t="s">
        <v>76</v>
      </c>
      <c r="AY382" s="205" t="s">
        <v>134</v>
      </c>
    </row>
    <row r="383" spans="2:65" s="12" customFormat="1">
      <c r="B383" s="206"/>
      <c r="C383" s="207"/>
      <c r="D383" s="196" t="s">
        <v>143</v>
      </c>
      <c r="E383" s="208" t="s">
        <v>32</v>
      </c>
      <c r="F383" s="209" t="s">
        <v>924</v>
      </c>
      <c r="G383" s="207"/>
      <c r="H383" s="210">
        <v>388.41</v>
      </c>
      <c r="I383" s="211"/>
      <c r="J383" s="207"/>
      <c r="K383" s="207"/>
      <c r="L383" s="212"/>
      <c r="M383" s="213"/>
      <c r="N383" s="214"/>
      <c r="O383" s="214"/>
      <c r="P383" s="214"/>
      <c r="Q383" s="214"/>
      <c r="R383" s="214"/>
      <c r="S383" s="214"/>
      <c r="T383" s="215"/>
      <c r="AT383" s="216" t="s">
        <v>143</v>
      </c>
      <c r="AU383" s="216" t="s">
        <v>84</v>
      </c>
      <c r="AV383" s="12" t="s">
        <v>84</v>
      </c>
      <c r="AW383" s="12" t="s">
        <v>39</v>
      </c>
      <c r="AX383" s="12" t="s">
        <v>76</v>
      </c>
      <c r="AY383" s="216" t="s">
        <v>134</v>
      </c>
    </row>
    <row r="384" spans="2:65" s="11" customFormat="1">
      <c r="B384" s="194"/>
      <c r="C384" s="195"/>
      <c r="D384" s="196" t="s">
        <v>143</v>
      </c>
      <c r="E384" s="197" t="s">
        <v>32</v>
      </c>
      <c r="F384" s="198" t="s">
        <v>925</v>
      </c>
      <c r="G384" s="195"/>
      <c r="H384" s="199" t="s">
        <v>32</v>
      </c>
      <c r="I384" s="200"/>
      <c r="J384" s="195"/>
      <c r="K384" s="195"/>
      <c r="L384" s="201"/>
      <c r="M384" s="202"/>
      <c r="N384" s="203"/>
      <c r="O384" s="203"/>
      <c r="P384" s="203"/>
      <c r="Q384" s="203"/>
      <c r="R384" s="203"/>
      <c r="S384" s="203"/>
      <c r="T384" s="204"/>
      <c r="AT384" s="205" t="s">
        <v>143</v>
      </c>
      <c r="AU384" s="205" t="s">
        <v>84</v>
      </c>
      <c r="AV384" s="11" t="s">
        <v>23</v>
      </c>
      <c r="AW384" s="11" t="s">
        <v>39</v>
      </c>
      <c r="AX384" s="11" t="s">
        <v>76</v>
      </c>
      <c r="AY384" s="205" t="s">
        <v>134</v>
      </c>
    </row>
    <row r="385" spans="2:51" s="12" customFormat="1">
      <c r="B385" s="206"/>
      <c r="C385" s="207"/>
      <c r="D385" s="196" t="s">
        <v>143</v>
      </c>
      <c r="E385" s="208" t="s">
        <v>32</v>
      </c>
      <c r="F385" s="209" t="s">
        <v>926</v>
      </c>
      <c r="G385" s="207"/>
      <c r="H385" s="210">
        <v>171.333</v>
      </c>
      <c r="I385" s="211"/>
      <c r="J385" s="207"/>
      <c r="K385" s="207"/>
      <c r="L385" s="212"/>
      <c r="M385" s="213"/>
      <c r="N385" s="214"/>
      <c r="O385" s="214"/>
      <c r="P385" s="214"/>
      <c r="Q385" s="214"/>
      <c r="R385" s="214"/>
      <c r="S385" s="214"/>
      <c r="T385" s="215"/>
      <c r="AT385" s="216" t="s">
        <v>143</v>
      </c>
      <c r="AU385" s="216" t="s">
        <v>84</v>
      </c>
      <c r="AV385" s="12" t="s">
        <v>84</v>
      </c>
      <c r="AW385" s="12" t="s">
        <v>39</v>
      </c>
      <c r="AX385" s="12" t="s">
        <v>76</v>
      </c>
      <c r="AY385" s="216" t="s">
        <v>134</v>
      </c>
    </row>
    <row r="386" spans="2:51" s="11" customFormat="1">
      <c r="B386" s="194"/>
      <c r="C386" s="195"/>
      <c r="D386" s="196" t="s">
        <v>143</v>
      </c>
      <c r="E386" s="197" t="s">
        <v>32</v>
      </c>
      <c r="F386" s="198" t="s">
        <v>842</v>
      </c>
      <c r="G386" s="195"/>
      <c r="H386" s="199" t="s">
        <v>32</v>
      </c>
      <c r="I386" s="200"/>
      <c r="J386" s="195"/>
      <c r="K386" s="195"/>
      <c r="L386" s="201"/>
      <c r="M386" s="202"/>
      <c r="N386" s="203"/>
      <c r="O386" s="203"/>
      <c r="P386" s="203"/>
      <c r="Q386" s="203"/>
      <c r="R386" s="203"/>
      <c r="S386" s="203"/>
      <c r="T386" s="204"/>
      <c r="AT386" s="205" t="s">
        <v>143</v>
      </c>
      <c r="AU386" s="205" t="s">
        <v>84</v>
      </c>
      <c r="AV386" s="11" t="s">
        <v>23</v>
      </c>
      <c r="AW386" s="11" t="s">
        <v>39</v>
      </c>
      <c r="AX386" s="11" t="s">
        <v>76</v>
      </c>
      <c r="AY386" s="205" t="s">
        <v>134</v>
      </c>
    </row>
    <row r="387" spans="2:51" s="12" customFormat="1">
      <c r="B387" s="206"/>
      <c r="C387" s="207"/>
      <c r="D387" s="196" t="s">
        <v>143</v>
      </c>
      <c r="E387" s="208" t="s">
        <v>32</v>
      </c>
      <c r="F387" s="209" t="s">
        <v>927</v>
      </c>
      <c r="G387" s="207"/>
      <c r="H387" s="210">
        <v>36.868000000000002</v>
      </c>
      <c r="I387" s="211"/>
      <c r="J387" s="207"/>
      <c r="K387" s="207"/>
      <c r="L387" s="212"/>
      <c r="M387" s="213"/>
      <c r="N387" s="214"/>
      <c r="O387" s="214"/>
      <c r="P387" s="214"/>
      <c r="Q387" s="214"/>
      <c r="R387" s="214"/>
      <c r="S387" s="214"/>
      <c r="T387" s="215"/>
      <c r="AT387" s="216" t="s">
        <v>143</v>
      </c>
      <c r="AU387" s="216" t="s">
        <v>84</v>
      </c>
      <c r="AV387" s="12" t="s">
        <v>84</v>
      </c>
      <c r="AW387" s="12" t="s">
        <v>39</v>
      </c>
      <c r="AX387" s="12" t="s">
        <v>76</v>
      </c>
      <c r="AY387" s="216" t="s">
        <v>134</v>
      </c>
    </row>
    <row r="388" spans="2:51" s="12" customFormat="1">
      <c r="B388" s="206"/>
      <c r="C388" s="207"/>
      <c r="D388" s="196" t="s">
        <v>143</v>
      </c>
      <c r="E388" s="208" t="s">
        <v>32</v>
      </c>
      <c r="F388" s="209" t="s">
        <v>928</v>
      </c>
      <c r="G388" s="207"/>
      <c r="H388" s="210">
        <v>117.92</v>
      </c>
      <c r="I388" s="211"/>
      <c r="J388" s="207"/>
      <c r="K388" s="207"/>
      <c r="L388" s="212"/>
      <c r="M388" s="213"/>
      <c r="N388" s="214"/>
      <c r="O388" s="214"/>
      <c r="P388" s="214"/>
      <c r="Q388" s="214"/>
      <c r="R388" s="214"/>
      <c r="S388" s="214"/>
      <c r="T388" s="215"/>
      <c r="AT388" s="216" t="s">
        <v>143</v>
      </c>
      <c r="AU388" s="216" t="s">
        <v>84</v>
      </c>
      <c r="AV388" s="12" t="s">
        <v>84</v>
      </c>
      <c r="AW388" s="12" t="s">
        <v>39</v>
      </c>
      <c r="AX388" s="12" t="s">
        <v>76</v>
      </c>
      <c r="AY388" s="216" t="s">
        <v>134</v>
      </c>
    </row>
    <row r="389" spans="2:51" s="11" customFormat="1">
      <c r="B389" s="194"/>
      <c r="C389" s="195"/>
      <c r="D389" s="196" t="s">
        <v>143</v>
      </c>
      <c r="E389" s="197" t="s">
        <v>32</v>
      </c>
      <c r="F389" s="198" t="s">
        <v>844</v>
      </c>
      <c r="G389" s="195"/>
      <c r="H389" s="199" t="s">
        <v>32</v>
      </c>
      <c r="I389" s="200"/>
      <c r="J389" s="195"/>
      <c r="K389" s="195"/>
      <c r="L389" s="201"/>
      <c r="M389" s="202"/>
      <c r="N389" s="203"/>
      <c r="O389" s="203"/>
      <c r="P389" s="203"/>
      <c r="Q389" s="203"/>
      <c r="R389" s="203"/>
      <c r="S389" s="203"/>
      <c r="T389" s="204"/>
      <c r="AT389" s="205" t="s">
        <v>143</v>
      </c>
      <c r="AU389" s="205" t="s">
        <v>84</v>
      </c>
      <c r="AV389" s="11" t="s">
        <v>23</v>
      </c>
      <c r="AW389" s="11" t="s">
        <v>39</v>
      </c>
      <c r="AX389" s="11" t="s">
        <v>76</v>
      </c>
      <c r="AY389" s="205" t="s">
        <v>134</v>
      </c>
    </row>
    <row r="390" spans="2:51" s="12" customFormat="1">
      <c r="B390" s="206"/>
      <c r="C390" s="207"/>
      <c r="D390" s="196" t="s">
        <v>143</v>
      </c>
      <c r="E390" s="208" t="s">
        <v>32</v>
      </c>
      <c r="F390" s="209" t="s">
        <v>929</v>
      </c>
      <c r="G390" s="207"/>
      <c r="H390" s="210">
        <v>22.492999999999999</v>
      </c>
      <c r="I390" s="211"/>
      <c r="J390" s="207"/>
      <c r="K390" s="207"/>
      <c r="L390" s="212"/>
      <c r="M390" s="213"/>
      <c r="N390" s="214"/>
      <c r="O390" s="214"/>
      <c r="P390" s="214"/>
      <c r="Q390" s="214"/>
      <c r="R390" s="214"/>
      <c r="S390" s="214"/>
      <c r="T390" s="215"/>
      <c r="AT390" s="216" t="s">
        <v>143</v>
      </c>
      <c r="AU390" s="216" t="s">
        <v>84</v>
      </c>
      <c r="AV390" s="12" t="s">
        <v>84</v>
      </c>
      <c r="AW390" s="12" t="s">
        <v>39</v>
      </c>
      <c r="AX390" s="12" t="s">
        <v>76</v>
      </c>
      <c r="AY390" s="216" t="s">
        <v>134</v>
      </c>
    </row>
    <row r="391" spans="2:51" s="11" customFormat="1">
      <c r="B391" s="194"/>
      <c r="C391" s="195"/>
      <c r="D391" s="196" t="s">
        <v>143</v>
      </c>
      <c r="E391" s="197" t="s">
        <v>32</v>
      </c>
      <c r="F391" s="198" t="s">
        <v>846</v>
      </c>
      <c r="G391" s="195"/>
      <c r="H391" s="199" t="s">
        <v>32</v>
      </c>
      <c r="I391" s="200"/>
      <c r="J391" s="195"/>
      <c r="K391" s="195"/>
      <c r="L391" s="201"/>
      <c r="M391" s="202"/>
      <c r="N391" s="203"/>
      <c r="O391" s="203"/>
      <c r="P391" s="203"/>
      <c r="Q391" s="203"/>
      <c r="R391" s="203"/>
      <c r="S391" s="203"/>
      <c r="T391" s="204"/>
      <c r="AT391" s="205" t="s">
        <v>143</v>
      </c>
      <c r="AU391" s="205" t="s">
        <v>84</v>
      </c>
      <c r="AV391" s="11" t="s">
        <v>23</v>
      </c>
      <c r="AW391" s="11" t="s">
        <v>39</v>
      </c>
      <c r="AX391" s="11" t="s">
        <v>76</v>
      </c>
      <c r="AY391" s="205" t="s">
        <v>134</v>
      </c>
    </row>
    <row r="392" spans="2:51" s="12" customFormat="1">
      <c r="B392" s="206"/>
      <c r="C392" s="207"/>
      <c r="D392" s="196" t="s">
        <v>143</v>
      </c>
      <c r="E392" s="208" t="s">
        <v>32</v>
      </c>
      <c r="F392" s="209" t="s">
        <v>930</v>
      </c>
      <c r="G392" s="207"/>
      <c r="H392" s="210">
        <v>184.47</v>
      </c>
      <c r="I392" s="211"/>
      <c r="J392" s="207"/>
      <c r="K392" s="207"/>
      <c r="L392" s="212"/>
      <c r="M392" s="213"/>
      <c r="N392" s="214"/>
      <c r="O392" s="214"/>
      <c r="P392" s="214"/>
      <c r="Q392" s="214"/>
      <c r="R392" s="214"/>
      <c r="S392" s="214"/>
      <c r="T392" s="215"/>
      <c r="AT392" s="216" t="s">
        <v>143</v>
      </c>
      <c r="AU392" s="216" t="s">
        <v>84</v>
      </c>
      <c r="AV392" s="12" t="s">
        <v>84</v>
      </c>
      <c r="AW392" s="12" t="s">
        <v>39</v>
      </c>
      <c r="AX392" s="12" t="s">
        <v>76</v>
      </c>
      <c r="AY392" s="216" t="s">
        <v>134</v>
      </c>
    </row>
    <row r="393" spans="2:51" s="12" customFormat="1">
      <c r="B393" s="206"/>
      <c r="C393" s="207"/>
      <c r="D393" s="196" t="s">
        <v>143</v>
      </c>
      <c r="E393" s="208" t="s">
        <v>32</v>
      </c>
      <c r="F393" s="209" t="s">
        <v>931</v>
      </c>
      <c r="G393" s="207"/>
      <c r="H393" s="210">
        <v>13.86</v>
      </c>
      <c r="I393" s="211"/>
      <c r="J393" s="207"/>
      <c r="K393" s="207"/>
      <c r="L393" s="212"/>
      <c r="M393" s="213"/>
      <c r="N393" s="214"/>
      <c r="O393" s="214"/>
      <c r="P393" s="214"/>
      <c r="Q393" s="214"/>
      <c r="R393" s="214"/>
      <c r="S393" s="214"/>
      <c r="T393" s="215"/>
      <c r="AT393" s="216" t="s">
        <v>143</v>
      </c>
      <c r="AU393" s="216" t="s">
        <v>84</v>
      </c>
      <c r="AV393" s="12" t="s">
        <v>84</v>
      </c>
      <c r="AW393" s="12" t="s">
        <v>39</v>
      </c>
      <c r="AX393" s="12" t="s">
        <v>76</v>
      </c>
      <c r="AY393" s="216" t="s">
        <v>134</v>
      </c>
    </row>
    <row r="394" spans="2:51" s="11" customFormat="1">
      <c r="B394" s="194"/>
      <c r="C394" s="195"/>
      <c r="D394" s="196" t="s">
        <v>143</v>
      </c>
      <c r="E394" s="197" t="s">
        <v>32</v>
      </c>
      <c r="F394" s="198" t="s">
        <v>848</v>
      </c>
      <c r="G394" s="195"/>
      <c r="H394" s="199" t="s">
        <v>32</v>
      </c>
      <c r="I394" s="200"/>
      <c r="J394" s="195"/>
      <c r="K394" s="195"/>
      <c r="L394" s="201"/>
      <c r="M394" s="202"/>
      <c r="N394" s="203"/>
      <c r="O394" s="203"/>
      <c r="P394" s="203"/>
      <c r="Q394" s="203"/>
      <c r="R394" s="203"/>
      <c r="S394" s="203"/>
      <c r="T394" s="204"/>
      <c r="AT394" s="205" t="s">
        <v>143</v>
      </c>
      <c r="AU394" s="205" t="s">
        <v>84</v>
      </c>
      <c r="AV394" s="11" t="s">
        <v>23</v>
      </c>
      <c r="AW394" s="11" t="s">
        <v>39</v>
      </c>
      <c r="AX394" s="11" t="s">
        <v>76</v>
      </c>
      <c r="AY394" s="205" t="s">
        <v>134</v>
      </c>
    </row>
    <row r="395" spans="2:51" s="12" customFormat="1">
      <c r="B395" s="206"/>
      <c r="C395" s="207"/>
      <c r="D395" s="196" t="s">
        <v>143</v>
      </c>
      <c r="E395" s="208" t="s">
        <v>32</v>
      </c>
      <c r="F395" s="209" t="s">
        <v>932</v>
      </c>
      <c r="G395" s="207"/>
      <c r="H395" s="210">
        <v>56.756999999999998</v>
      </c>
      <c r="I395" s="211"/>
      <c r="J395" s="207"/>
      <c r="K395" s="207"/>
      <c r="L395" s="212"/>
      <c r="M395" s="213"/>
      <c r="N395" s="214"/>
      <c r="O395" s="214"/>
      <c r="P395" s="214"/>
      <c r="Q395" s="214"/>
      <c r="R395" s="214"/>
      <c r="S395" s="214"/>
      <c r="T395" s="215"/>
      <c r="AT395" s="216" t="s">
        <v>143</v>
      </c>
      <c r="AU395" s="216" t="s">
        <v>84</v>
      </c>
      <c r="AV395" s="12" t="s">
        <v>84</v>
      </c>
      <c r="AW395" s="12" t="s">
        <v>39</v>
      </c>
      <c r="AX395" s="12" t="s">
        <v>76</v>
      </c>
      <c r="AY395" s="216" t="s">
        <v>134</v>
      </c>
    </row>
    <row r="396" spans="2:51" s="11" customFormat="1">
      <c r="B396" s="194"/>
      <c r="C396" s="195"/>
      <c r="D396" s="196" t="s">
        <v>143</v>
      </c>
      <c r="E396" s="197" t="s">
        <v>32</v>
      </c>
      <c r="F396" s="198" t="s">
        <v>850</v>
      </c>
      <c r="G396" s="195"/>
      <c r="H396" s="199" t="s">
        <v>32</v>
      </c>
      <c r="I396" s="200"/>
      <c r="J396" s="195"/>
      <c r="K396" s="195"/>
      <c r="L396" s="201"/>
      <c r="M396" s="202"/>
      <c r="N396" s="203"/>
      <c r="O396" s="203"/>
      <c r="P396" s="203"/>
      <c r="Q396" s="203"/>
      <c r="R396" s="203"/>
      <c r="S396" s="203"/>
      <c r="T396" s="204"/>
      <c r="AT396" s="205" t="s">
        <v>143</v>
      </c>
      <c r="AU396" s="205" t="s">
        <v>84</v>
      </c>
      <c r="AV396" s="11" t="s">
        <v>23</v>
      </c>
      <c r="AW396" s="11" t="s">
        <v>39</v>
      </c>
      <c r="AX396" s="11" t="s">
        <v>76</v>
      </c>
      <c r="AY396" s="205" t="s">
        <v>134</v>
      </c>
    </row>
    <row r="397" spans="2:51" s="12" customFormat="1">
      <c r="B397" s="206"/>
      <c r="C397" s="207"/>
      <c r="D397" s="196" t="s">
        <v>143</v>
      </c>
      <c r="E397" s="208" t="s">
        <v>32</v>
      </c>
      <c r="F397" s="209" t="s">
        <v>933</v>
      </c>
      <c r="G397" s="207"/>
      <c r="H397" s="210">
        <v>248.875</v>
      </c>
      <c r="I397" s="211"/>
      <c r="J397" s="207"/>
      <c r="K397" s="207"/>
      <c r="L397" s="212"/>
      <c r="M397" s="213"/>
      <c r="N397" s="214"/>
      <c r="O397" s="214"/>
      <c r="P397" s="214"/>
      <c r="Q397" s="214"/>
      <c r="R397" s="214"/>
      <c r="S397" s="214"/>
      <c r="T397" s="215"/>
      <c r="AT397" s="216" t="s">
        <v>143</v>
      </c>
      <c r="AU397" s="216" t="s">
        <v>84</v>
      </c>
      <c r="AV397" s="12" t="s">
        <v>84</v>
      </c>
      <c r="AW397" s="12" t="s">
        <v>39</v>
      </c>
      <c r="AX397" s="12" t="s">
        <v>76</v>
      </c>
      <c r="AY397" s="216" t="s">
        <v>134</v>
      </c>
    </row>
    <row r="398" spans="2:51" s="12" customFormat="1">
      <c r="B398" s="206"/>
      <c r="C398" s="207"/>
      <c r="D398" s="196" t="s">
        <v>143</v>
      </c>
      <c r="E398" s="208" t="s">
        <v>32</v>
      </c>
      <c r="F398" s="209" t="s">
        <v>934</v>
      </c>
      <c r="G398" s="207"/>
      <c r="H398" s="210">
        <v>37.072000000000003</v>
      </c>
      <c r="I398" s="211"/>
      <c r="J398" s="207"/>
      <c r="K398" s="207"/>
      <c r="L398" s="212"/>
      <c r="M398" s="213"/>
      <c r="N398" s="214"/>
      <c r="O398" s="214"/>
      <c r="P398" s="214"/>
      <c r="Q398" s="214"/>
      <c r="R398" s="214"/>
      <c r="S398" s="214"/>
      <c r="T398" s="215"/>
      <c r="AT398" s="216" t="s">
        <v>143</v>
      </c>
      <c r="AU398" s="216" t="s">
        <v>84</v>
      </c>
      <c r="AV398" s="12" t="s">
        <v>84</v>
      </c>
      <c r="AW398" s="12" t="s">
        <v>39</v>
      </c>
      <c r="AX398" s="12" t="s">
        <v>76</v>
      </c>
      <c r="AY398" s="216" t="s">
        <v>134</v>
      </c>
    </row>
    <row r="399" spans="2:51" s="11" customFormat="1">
      <c r="B399" s="194"/>
      <c r="C399" s="195"/>
      <c r="D399" s="196" t="s">
        <v>143</v>
      </c>
      <c r="E399" s="197" t="s">
        <v>32</v>
      </c>
      <c r="F399" s="198" t="s">
        <v>832</v>
      </c>
      <c r="G399" s="195"/>
      <c r="H399" s="199" t="s">
        <v>32</v>
      </c>
      <c r="I399" s="200"/>
      <c r="J399" s="195"/>
      <c r="K399" s="195"/>
      <c r="L399" s="201"/>
      <c r="M399" s="202"/>
      <c r="N399" s="203"/>
      <c r="O399" s="203"/>
      <c r="P399" s="203"/>
      <c r="Q399" s="203"/>
      <c r="R399" s="203"/>
      <c r="S399" s="203"/>
      <c r="T399" s="204"/>
      <c r="AT399" s="205" t="s">
        <v>143</v>
      </c>
      <c r="AU399" s="205" t="s">
        <v>84</v>
      </c>
      <c r="AV399" s="11" t="s">
        <v>23</v>
      </c>
      <c r="AW399" s="11" t="s">
        <v>39</v>
      </c>
      <c r="AX399" s="11" t="s">
        <v>76</v>
      </c>
      <c r="AY399" s="205" t="s">
        <v>134</v>
      </c>
    </row>
    <row r="400" spans="2:51" s="11" customFormat="1">
      <c r="B400" s="194"/>
      <c r="C400" s="195"/>
      <c r="D400" s="196" t="s">
        <v>143</v>
      </c>
      <c r="E400" s="197" t="s">
        <v>32</v>
      </c>
      <c r="F400" s="198" t="s">
        <v>363</v>
      </c>
      <c r="G400" s="195"/>
      <c r="H400" s="199" t="s">
        <v>32</v>
      </c>
      <c r="I400" s="200"/>
      <c r="J400" s="195"/>
      <c r="K400" s="195"/>
      <c r="L400" s="201"/>
      <c r="M400" s="202"/>
      <c r="N400" s="203"/>
      <c r="O400" s="203"/>
      <c r="P400" s="203"/>
      <c r="Q400" s="203"/>
      <c r="R400" s="203"/>
      <c r="S400" s="203"/>
      <c r="T400" s="204"/>
      <c r="AT400" s="205" t="s">
        <v>143</v>
      </c>
      <c r="AU400" s="205" t="s">
        <v>84</v>
      </c>
      <c r="AV400" s="11" t="s">
        <v>23</v>
      </c>
      <c r="AW400" s="11" t="s">
        <v>39</v>
      </c>
      <c r="AX400" s="11" t="s">
        <v>76</v>
      </c>
      <c r="AY400" s="205" t="s">
        <v>134</v>
      </c>
    </row>
    <row r="401" spans="2:51" s="12" customFormat="1">
      <c r="B401" s="206"/>
      <c r="C401" s="207"/>
      <c r="D401" s="196" t="s">
        <v>143</v>
      </c>
      <c r="E401" s="208" t="s">
        <v>32</v>
      </c>
      <c r="F401" s="209" t="s">
        <v>935</v>
      </c>
      <c r="G401" s="207"/>
      <c r="H401" s="210">
        <v>27.72</v>
      </c>
      <c r="I401" s="211"/>
      <c r="J401" s="207"/>
      <c r="K401" s="207"/>
      <c r="L401" s="212"/>
      <c r="M401" s="213"/>
      <c r="N401" s="214"/>
      <c r="O401" s="214"/>
      <c r="P401" s="214"/>
      <c r="Q401" s="214"/>
      <c r="R401" s="214"/>
      <c r="S401" s="214"/>
      <c r="T401" s="215"/>
      <c r="AT401" s="216" t="s">
        <v>143</v>
      </c>
      <c r="AU401" s="216" t="s">
        <v>84</v>
      </c>
      <c r="AV401" s="12" t="s">
        <v>84</v>
      </c>
      <c r="AW401" s="12" t="s">
        <v>39</v>
      </c>
      <c r="AX401" s="12" t="s">
        <v>76</v>
      </c>
      <c r="AY401" s="216" t="s">
        <v>134</v>
      </c>
    </row>
    <row r="402" spans="2:51" s="12" customFormat="1">
      <c r="B402" s="206"/>
      <c r="C402" s="207"/>
      <c r="D402" s="196" t="s">
        <v>143</v>
      </c>
      <c r="E402" s="208" t="s">
        <v>32</v>
      </c>
      <c r="F402" s="209" t="s">
        <v>936</v>
      </c>
      <c r="G402" s="207"/>
      <c r="H402" s="210">
        <v>7.2389999999999999</v>
      </c>
      <c r="I402" s="211"/>
      <c r="J402" s="207"/>
      <c r="K402" s="207"/>
      <c r="L402" s="212"/>
      <c r="M402" s="213"/>
      <c r="N402" s="214"/>
      <c r="O402" s="214"/>
      <c r="P402" s="214"/>
      <c r="Q402" s="214"/>
      <c r="R402" s="214"/>
      <c r="S402" s="214"/>
      <c r="T402" s="215"/>
      <c r="AT402" s="216" t="s">
        <v>143</v>
      </c>
      <c r="AU402" s="216" t="s">
        <v>84</v>
      </c>
      <c r="AV402" s="12" t="s">
        <v>84</v>
      </c>
      <c r="AW402" s="12" t="s">
        <v>39</v>
      </c>
      <c r="AX402" s="12" t="s">
        <v>76</v>
      </c>
      <c r="AY402" s="216" t="s">
        <v>134</v>
      </c>
    </row>
    <row r="403" spans="2:51" s="12" customFormat="1">
      <c r="B403" s="206"/>
      <c r="C403" s="207"/>
      <c r="D403" s="196" t="s">
        <v>143</v>
      </c>
      <c r="E403" s="208" t="s">
        <v>32</v>
      </c>
      <c r="F403" s="209" t="s">
        <v>937</v>
      </c>
      <c r="G403" s="207"/>
      <c r="H403" s="210">
        <v>1.3979999999999999</v>
      </c>
      <c r="I403" s="211"/>
      <c r="J403" s="207"/>
      <c r="K403" s="207"/>
      <c r="L403" s="212"/>
      <c r="M403" s="213"/>
      <c r="N403" s="214"/>
      <c r="O403" s="214"/>
      <c r="P403" s="214"/>
      <c r="Q403" s="214"/>
      <c r="R403" s="214"/>
      <c r="S403" s="214"/>
      <c r="T403" s="215"/>
      <c r="AT403" s="216" t="s">
        <v>143</v>
      </c>
      <c r="AU403" s="216" t="s">
        <v>84</v>
      </c>
      <c r="AV403" s="12" t="s">
        <v>84</v>
      </c>
      <c r="AW403" s="12" t="s">
        <v>39</v>
      </c>
      <c r="AX403" s="12" t="s">
        <v>76</v>
      </c>
      <c r="AY403" s="216" t="s">
        <v>134</v>
      </c>
    </row>
    <row r="404" spans="2:51" s="12" customFormat="1">
      <c r="B404" s="206"/>
      <c r="C404" s="207"/>
      <c r="D404" s="196" t="s">
        <v>143</v>
      </c>
      <c r="E404" s="208" t="s">
        <v>32</v>
      </c>
      <c r="F404" s="209" t="s">
        <v>938</v>
      </c>
      <c r="G404" s="207"/>
      <c r="H404" s="210">
        <v>6.78</v>
      </c>
      <c r="I404" s="211"/>
      <c r="J404" s="207"/>
      <c r="K404" s="207"/>
      <c r="L404" s="212"/>
      <c r="M404" s="213"/>
      <c r="N404" s="214"/>
      <c r="O404" s="214"/>
      <c r="P404" s="214"/>
      <c r="Q404" s="214"/>
      <c r="R404" s="214"/>
      <c r="S404" s="214"/>
      <c r="T404" s="215"/>
      <c r="AT404" s="216" t="s">
        <v>143</v>
      </c>
      <c r="AU404" s="216" t="s">
        <v>84</v>
      </c>
      <c r="AV404" s="12" t="s">
        <v>84</v>
      </c>
      <c r="AW404" s="12" t="s">
        <v>39</v>
      </c>
      <c r="AX404" s="12" t="s">
        <v>76</v>
      </c>
      <c r="AY404" s="216" t="s">
        <v>134</v>
      </c>
    </row>
    <row r="405" spans="2:51" s="12" customFormat="1">
      <c r="B405" s="206"/>
      <c r="C405" s="207"/>
      <c r="D405" s="196" t="s">
        <v>143</v>
      </c>
      <c r="E405" s="208" t="s">
        <v>32</v>
      </c>
      <c r="F405" s="209" t="s">
        <v>939</v>
      </c>
      <c r="G405" s="207"/>
      <c r="H405" s="210">
        <v>5.4059999999999997</v>
      </c>
      <c r="I405" s="211"/>
      <c r="J405" s="207"/>
      <c r="K405" s="207"/>
      <c r="L405" s="212"/>
      <c r="M405" s="213"/>
      <c r="N405" s="214"/>
      <c r="O405" s="214"/>
      <c r="P405" s="214"/>
      <c r="Q405" s="214"/>
      <c r="R405" s="214"/>
      <c r="S405" s="214"/>
      <c r="T405" s="215"/>
      <c r="AT405" s="216" t="s">
        <v>143</v>
      </c>
      <c r="AU405" s="216" t="s">
        <v>84</v>
      </c>
      <c r="AV405" s="12" t="s">
        <v>84</v>
      </c>
      <c r="AW405" s="12" t="s">
        <v>39</v>
      </c>
      <c r="AX405" s="12" t="s">
        <v>76</v>
      </c>
      <c r="AY405" s="216" t="s">
        <v>134</v>
      </c>
    </row>
    <row r="406" spans="2:51" s="12" customFormat="1">
      <c r="B406" s="206"/>
      <c r="C406" s="207"/>
      <c r="D406" s="196" t="s">
        <v>143</v>
      </c>
      <c r="E406" s="208" t="s">
        <v>32</v>
      </c>
      <c r="F406" s="209" t="s">
        <v>940</v>
      </c>
      <c r="G406" s="207"/>
      <c r="H406" s="210">
        <v>12.378</v>
      </c>
      <c r="I406" s="211"/>
      <c r="J406" s="207"/>
      <c r="K406" s="207"/>
      <c r="L406" s="212"/>
      <c r="M406" s="213"/>
      <c r="N406" s="214"/>
      <c r="O406" s="214"/>
      <c r="P406" s="214"/>
      <c r="Q406" s="214"/>
      <c r="R406" s="214"/>
      <c r="S406" s="214"/>
      <c r="T406" s="215"/>
      <c r="AT406" s="216" t="s">
        <v>143</v>
      </c>
      <c r="AU406" s="216" t="s">
        <v>84</v>
      </c>
      <c r="AV406" s="12" t="s">
        <v>84</v>
      </c>
      <c r="AW406" s="12" t="s">
        <v>39</v>
      </c>
      <c r="AX406" s="12" t="s">
        <v>76</v>
      </c>
      <c r="AY406" s="216" t="s">
        <v>134</v>
      </c>
    </row>
    <row r="407" spans="2:51" s="14" customFormat="1">
      <c r="B407" s="232"/>
      <c r="C407" s="233"/>
      <c r="D407" s="196" t="s">
        <v>143</v>
      </c>
      <c r="E407" s="234" t="s">
        <v>32</v>
      </c>
      <c r="F407" s="235" t="s">
        <v>218</v>
      </c>
      <c r="G407" s="233"/>
      <c r="H407" s="236">
        <v>1338.979</v>
      </c>
      <c r="I407" s="237"/>
      <c r="J407" s="233"/>
      <c r="K407" s="233"/>
      <c r="L407" s="238"/>
      <c r="M407" s="239"/>
      <c r="N407" s="240"/>
      <c r="O407" s="240"/>
      <c r="P407" s="240"/>
      <c r="Q407" s="240"/>
      <c r="R407" s="240"/>
      <c r="S407" s="240"/>
      <c r="T407" s="241"/>
      <c r="AT407" s="242" t="s">
        <v>143</v>
      </c>
      <c r="AU407" s="242" t="s">
        <v>84</v>
      </c>
      <c r="AV407" s="14" t="s">
        <v>159</v>
      </c>
      <c r="AW407" s="14" t="s">
        <v>39</v>
      </c>
      <c r="AX407" s="14" t="s">
        <v>76</v>
      </c>
      <c r="AY407" s="242" t="s">
        <v>134</v>
      </c>
    </row>
    <row r="408" spans="2:51" s="11" customFormat="1">
      <c r="B408" s="194"/>
      <c r="C408" s="195"/>
      <c r="D408" s="196" t="s">
        <v>143</v>
      </c>
      <c r="E408" s="197" t="s">
        <v>32</v>
      </c>
      <c r="F408" s="198" t="s">
        <v>369</v>
      </c>
      <c r="G408" s="195"/>
      <c r="H408" s="199" t="s">
        <v>32</v>
      </c>
      <c r="I408" s="200"/>
      <c r="J408" s="195"/>
      <c r="K408" s="195"/>
      <c r="L408" s="201"/>
      <c r="M408" s="202"/>
      <c r="N408" s="203"/>
      <c r="O408" s="203"/>
      <c r="P408" s="203"/>
      <c r="Q408" s="203"/>
      <c r="R408" s="203"/>
      <c r="S408" s="203"/>
      <c r="T408" s="204"/>
      <c r="AT408" s="205" t="s">
        <v>143</v>
      </c>
      <c r="AU408" s="205" t="s">
        <v>84</v>
      </c>
      <c r="AV408" s="11" t="s">
        <v>23</v>
      </c>
      <c r="AW408" s="11" t="s">
        <v>39</v>
      </c>
      <c r="AX408" s="11" t="s">
        <v>76</v>
      </c>
      <c r="AY408" s="205" t="s">
        <v>134</v>
      </c>
    </row>
    <row r="409" spans="2:51" s="11" customFormat="1">
      <c r="B409" s="194"/>
      <c r="C409" s="195"/>
      <c r="D409" s="196" t="s">
        <v>143</v>
      </c>
      <c r="E409" s="197" t="s">
        <v>32</v>
      </c>
      <c r="F409" s="198" t="s">
        <v>840</v>
      </c>
      <c r="G409" s="195"/>
      <c r="H409" s="199" t="s">
        <v>32</v>
      </c>
      <c r="I409" s="200"/>
      <c r="J409" s="195"/>
      <c r="K409" s="195"/>
      <c r="L409" s="201"/>
      <c r="M409" s="202"/>
      <c r="N409" s="203"/>
      <c r="O409" s="203"/>
      <c r="P409" s="203"/>
      <c r="Q409" s="203"/>
      <c r="R409" s="203"/>
      <c r="S409" s="203"/>
      <c r="T409" s="204"/>
      <c r="AT409" s="205" t="s">
        <v>143</v>
      </c>
      <c r="AU409" s="205" t="s">
        <v>84</v>
      </c>
      <c r="AV409" s="11" t="s">
        <v>23</v>
      </c>
      <c r="AW409" s="11" t="s">
        <v>39</v>
      </c>
      <c r="AX409" s="11" t="s">
        <v>76</v>
      </c>
      <c r="AY409" s="205" t="s">
        <v>134</v>
      </c>
    </row>
    <row r="410" spans="2:51" s="12" customFormat="1">
      <c r="B410" s="206"/>
      <c r="C410" s="207"/>
      <c r="D410" s="196" t="s">
        <v>143</v>
      </c>
      <c r="E410" s="208" t="s">
        <v>32</v>
      </c>
      <c r="F410" s="209" t="s">
        <v>941</v>
      </c>
      <c r="G410" s="207"/>
      <c r="H410" s="210">
        <v>399.77600000000001</v>
      </c>
      <c r="I410" s="211"/>
      <c r="J410" s="207"/>
      <c r="K410" s="207"/>
      <c r="L410" s="212"/>
      <c r="M410" s="213"/>
      <c r="N410" s="214"/>
      <c r="O410" s="214"/>
      <c r="P410" s="214"/>
      <c r="Q410" s="214"/>
      <c r="R410" s="214"/>
      <c r="S410" s="214"/>
      <c r="T410" s="215"/>
      <c r="AT410" s="216" t="s">
        <v>143</v>
      </c>
      <c r="AU410" s="216" t="s">
        <v>84</v>
      </c>
      <c r="AV410" s="12" t="s">
        <v>84</v>
      </c>
      <c r="AW410" s="12" t="s">
        <v>39</v>
      </c>
      <c r="AX410" s="12" t="s">
        <v>76</v>
      </c>
      <c r="AY410" s="216" t="s">
        <v>134</v>
      </c>
    </row>
    <row r="411" spans="2:51" s="11" customFormat="1">
      <c r="B411" s="194"/>
      <c r="C411" s="195"/>
      <c r="D411" s="196" t="s">
        <v>143</v>
      </c>
      <c r="E411" s="197" t="s">
        <v>32</v>
      </c>
      <c r="F411" s="198" t="s">
        <v>842</v>
      </c>
      <c r="G411" s="195"/>
      <c r="H411" s="199" t="s">
        <v>32</v>
      </c>
      <c r="I411" s="200"/>
      <c r="J411" s="195"/>
      <c r="K411" s="195"/>
      <c r="L411" s="201"/>
      <c r="M411" s="202"/>
      <c r="N411" s="203"/>
      <c r="O411" s="203"/>
      <c r="P411" s="203"/>
      <c r="Q411" s="203"/>
      <c r="R411" s="203"/>
      <c r="S411" s="203"/>
      <c r="T411" s="204"/>
      <c r="AT411" s="205" t="s">
        <v>143</v>
      </c>
      <c r="AU411" s="205" t="s">
        <v>84</v>
      </c>
      <c r="AV411" s="11" t="s">
        <v>23</v>
      </c>
      <c r="AW411" s="11" t="s">
        <v>39</v>
      </c>
      <c r="AX411" s="11" t="s">
        <v>76</v>
      </c>
      <c r="AY411" s="205" t="s">
        <v>134</v>
      </c>
    </row>
    <row r="412" spans="2:51" s="12" customFormat="1">
      <c r="B412" s="206"/>
      <c r="C412" s="207"/>
      <c r="D412" s="196" t="s">
        <v>143</v>
      </c>
      <c r="E412" s="208" t="s">
        <v>32</v>
      </c>
      <c r="F412" s="209" t="s">
        <v>942</v>
      </c>
      <c r="G412" s="207"/>
      <c r="H412" s="210">
        <v>86.024000000000001</v>
      </c>
      <c r="I412" s="211"/>
      <c r="J412" s="207"/>
      <c r="K412" s="207"/>
      <c r="L412" s="212"/>
      <c r="M412" s="213"/>
      <c r="N412" s="214"/>
      <c r="O412" s="214"/>
      <c r="P412" s="214"/>
      <c r="Q412" s="214"/>
      <c r="R412" s="214"/>
      <c r="S412" s="214"/>
      <c r="T412" s="215"/>
      <c r="AT412" s="216" t="s">
        <v>143</v>
      </c>
      <c r="AU412" s="216" t="s">
        <v>84</v>
      </c>
      <c r="AV412" s="12" t="s">
        <v>84</v>
      </c>
      <c r="AW412" s="12" t="s">
        <v>39</v>
      </c>
      <c r="AX412" s="12" t="s">
        <v>76</v>
      </c>
      <c r="AY412" s="216" t="s">
        <v>134</v>
      </c>
    </row>
    <row r="413" spans="2:51" s="11" customFormat="1">
      <c r="B413" s="194"/>
      <c r="C413" s="195"/>
      <c r="D413" s="196" t="s">
        <v>143</v>
      </c>
      <c r="E413" s="197" t="s">
        <v>32</v>
      </c>
      <c r="F413" s="198" t="s">
        <v>844</v>
      </c>
      <c r="G413" s="195"/>
      <c r="H413" s="199" t="s">
        <v>32</v>
      </c>
      <c r="I413" s="200"/>
      <c r="J413" s="195"/>
      <c r="K413" s="195"/>
      <c r="L413" s="201"/>
      <c r="M413" s="202"/>
      <c r="N413" s="203"/>
      <c r="O413" s="203"/>
      <c r="P413" s="203"/>
      <c r="Q413" s="203"/>
      <c r="R413" s="203"/>
      <c r="S413" s="203"/>
      <c r="T413" s="204"/>
      <c r="AT413" s="205" t="s">
        <v>143</v>
      </c>
      <c r="AU413" s="205" t="s">
        <v>84</v>
      </c>
      <c r="AV413" s="11" t="s">
        <v>23</v>
      </c>
      <c r="AW413" s="11" t="s">
        <v>39</v>
      </c>
      <c r="AX413" s="11" t="s">
        <v>76</v>
      </c>
      <c r="AY413" s="205" t="s">
        <v>134</v>
      </c>
    </row>
    <row r="414" spans="2:51" s="12" customFormat="1">
      <c r="B414" s="206"/>
      <c r="C414" s="207"/>
      <c r="D414" s="196" t="s">
        <v>143</v>
      </c>
      <c r="E414" s="208" t="s">
        <v>32</v>
      </c>
      <c r="F414" s="209" t="s">
        <v>943</v>
      </c>
      <c r="G414" s="207"/>
      <c r="H414" s="210">
        <v>52.482999999999997</v>
      </c>
      <c r="I414" s="211"/>
      <c r="J414" s="207"/>
      <c r="K414" s="207"/>
      <c r="L414" s="212"/>
      <c r="M414" s="213"/>
      <c r="N414" s="214"/>
      <c r="O414" s="214"/>
      <c r="P414" s="214"/>
      <c r="Q414" s="214"/>
      <c r="R414" s="214"/>
      <c r="S414" s="214"/>
      <c r="T414" s="215"/>
      <c r="AT414" s="216" t="s">
        <v>143</v>
      </c>
      <c r="AU414" s="216" t="s">
        <v>84</v>
      </c>
      <c r="AV414" s="12" t="s">
        <v>84</v>
      </c>
      <c r="AW414" s="12" t="s">
        <v>39</v>
      </c>
      <c r="AX414" s="12" t="s">
        <v>76</v>
      </c>
      <c r="AY414" s="216" t="s">
        <v>134</v>
      </c>
    </row>
    <row r="415" spans="2:51" s="11" customFormat="1">
      <c r="B415" s="194"/>
      <c r="C415" s="195"/>
      <c r="D415" s="196" t="s">
        <v>143</v>
      </c>
      <c r="E415" s="197" t="s">
        <v>32</v>
      </c>
      <c r="F415" s="198" t="s">
        <v>846</v>
      </c>
      <c r="G415" s="195"/>
      <c r="H415" s="199" t="s">
        <v>32</v>
      </c>
      <c r="I415" s="200"/>
      <c r="J415" s="195"/>
      <c r="K415" s="195"/>
      <c r="L415" s="201"/>
      <c r="M415" s="202"/>
      <c r="N415" s="203"/>
      <c r="O415" s="203"/>
      <c r="P415" s="203"/>
      <c r="Q415" s="203"/>
      <c r="R415" s="203"/>
      <c r="S415" s="203"/>
      <c r="T415" s="204"/>
      <c r="AT415" s="205" t="s">
        <v>143</v>
      </c>
      <c r="AU415" s="205" t="s">
        <v>84</v>
      </c>
      <c r="AV415" s="11" t="s">
        <v>23</v>
      </c>
      <c r="AW415" s="11" t="s">
        <v>39</v>
      </c>
      <c r="AX415" s="11" t="s">
        <v>76</v>
      </c>
      <c r="AY415" s="205" t="s">
        <v>134</v>
      </c>
    </row>
    <row r="416" spans="2:51" s="12" customFormat="1">
      <c r="B416" s="206"/>
      <c r="C416" s="207"/>
      <c r="D416" s="196" t="s">
        <v>143</v>
      </c>
      <c r="E416" s="208" t="s">
        <v>32</v>
      </c>
      <c r="F416" s="209" t="s">
        <v>944</v>
      </c>
      <c r="G416" s="207"/>
      <c r="H416" s="210">
        <v>32.340000000000003</v>
      </c>
      <c r="I416" s="211"/>
      <c r="J416" s="207"/>
      <c r="K416" s="207"/>
      <c r="L416" s="212"/>
      <c r="M416" s="213"/>
      <c r="N416" s="214"/>
      <c r="O416" s="214"/>
      <c r="P416" s="214"/>
      <c r="Q416" s="214"/>
      <c r="R416" s="214"/>
      <c r="S416" s="214"/>
      <c r="T416" s="215"/>
      <c r="AT416" s="216" t="s">
        <v>143</v>
      </c>
      <c r="AU416" s="216" t="s">
        <v>84</v>
      </c>
      <c r="AV416" s="12" t="s">
        <v>84</v>
      </c>
      <c r="AW416" s="12" t="s">
        <v>39</v>
      </c>
      <c r="AX416" s="12" t="s">
        <v>76</v>
      </c>
      <c r="AY416" s="216" t="s">
        <v>134</v>
      </c>
    </row>
    <row r="417" spans="2:65" s="11" customFormat="1">
      <c r="B417" s="194"/>
      <c r="C417" s="195"/>
      <c r="D417" s="196" t="s">
        <v>143</v>
      </c>
      <c r="E417" s="197" t="s">
        <v>32</v>
      </c>
      <c r="F417" s="198" t="s">
        <v>848</v>
      </c>
      <c r="G417" s="195"/>
      <c r="H417" s="199" t="s">
        <v>32</v>
      </c>
      <c r="I417" s="200"/>
      <c r="J417" s="195"/>
      <c r="K417" s="195"/>
      <c r="L417" s="201"/>
      <c r="M417" s="202"/>
      <c r="N417" s="203"/>
      <c r="O417" s="203"/>
      <c r="P417" s="203"/>
      <c r="Q417" s="203"/>
      <c r="R417" s="203"/>
      <c r="S417" s="203"/>
      <c r="T417" s="204"/>
      <c r="AT417" s="205" t="s">
        <v>143</v>
      </c>
      <c r="AU417" s="205" t="s">
        <v>84</v>
      </c>
      <c r="AV417" s="11" t="s">
        <v>23</v>
      </c>
      <c r="AW417" s="11" t="s">
        <v>39</v>
      </c>
      <c r="AX417" s="11" t="s">
        <v>76</v>
      </c>
      <c r="AY417" s="205" t="s">
        <v>134</v>
      </c>
    </row>
    <row r="418" spans="2:65" s="12" customFormat="1">
      <c r="B418" s="206"/>
      <c r="C418" s="207"/>
      <c r="D418" s="196" t="s">
        <v>143</v>
      </c>
      <c r="E418" s="208" t="s">
        <v>32</v>
      </c>
      <c r="F418" s="209" t="s">
        <v>945</v>
      </c>
      <c r="G418" s="207"/>
      <c r="H418" s="210">
        <v>132.43199999999999</v>
      </c>
      <c r="I418" s="211"/>
      <c r="J418" s="207"/>
      <c r="K418" s="207"/>
      <c r="L418" s="212"/>
      <c r="M418" s="213"/>
      <c r="N418" s="214"/>
      <c r="O418" s="214"/>
      <c r="P418" s="214"/>
      <c r="Q418" s="214"/>
      <c r="R418" s="214"/>
      <c r="S418" s="214"/>
      <c r="T418" s="215"/>
      <c r="AT418" s="216" t="s">
        <v>143</v>
      </c>
      <c r="AU418" s="216" t="s">
        <v>84</v>
      </c>
      <c r="AV418" s="12" t="s">
        <v>84</v>
      </c>
      <c r="AW418" s="12" t="s">
        <v>39</v>
      </c>
      <c r="AX418" s="12" t="s">
        <v>76</v>
      </c>
      <c r="AY418" s="216" t="s">
        <v>134</v>
      </c>
    </row>
    <row r="419" spans="2:65" s="11" customFormat="1">
      <c r="B419" s="194"/>
      <c r="C419" s="195"/>
      <c r="D419" s="196" t="s">
        <v>143</v>
      </c>
      <c r="E419" s="197" t="s">
        <v>32</v>
      </c>
      <c r="F419" s="198" t="s">
        <v>850</v>
      </c>
      <c r="G419" s="195"/>
      <c r="H419" s="199" t="s">
        <v>32</v>
      </c>
      <c r="I419" s="200"/>
      <c r="J419" s="195"/>
      <c r="K419" s="195"/>
      <c r="L419" s="201"/>
      <c r="M419" s="202"/>
      <c r="N419" s="203"/>
      <c r="O419" s="203"/>
      <c r="P419" s="203"/>
      <c r="Q419" s="203"/>
      <c r="R419" s="203"/>
      <c r="S419" s="203"/>
      <c r="T419" s="204"/>
      <c r="AT419" s="205" t="s">
        <v>143</v>
      </c>
      <c r="AU419" s="205" t="s">
        <v>84</v>
      </c>
      <c r="AV419" s="11" t="s">
        <v>23</v>
      </c>
      <c r="AW419" s="11" t="s">
        <v>39</v>
      </c>
      <c r="AX419" s="11" t="s">
        <v>76</v>
      </c>
      <c r="AY419" s="205" t="s">
        <v>134</v>
      </c>
    </row>
    <row r="420" spans="2:65" s="12" customFormat="1">
      <c r="B420" s="206"/>
      <c r="C420" s="207"/>
      <c r="D420" s="196" t="s">
        <v>143</v>
      </c>
      <c r="E420" s="208" t="s">
        <v>32</v>
      </c>
      <c r="F420" s="209" t="s">
        <v>946</v>
      </c>
      <c r="G420" s="207"/>
      <c r="H420" s="210">
        <v>86.501999999999995</v>
      </c>
      <c r="I420" s="211"/>
      <c r="J420" s="207"/>
      <c r="K420" s="207"/>
      <c r="L420" s="212"/>
      <c r="M420" s="213"/>
      <c r="N420" s="214"/>
      <c r="O420" s="214"/>
      <c r="P420" s="214"/>
      <c r="Q420" s="214"/>
      <c r="R420" s="214"/>
      <c r="S420" s="214"/>
      <c r="T420" s="215"/>
      <c r="AT420" s="216" t="s">
        <v>143</v>
      </c>
      <c r="AU420" s="216" t="s">
        <v>84</v>
      </c>
      <c r="AV420" s="12" t="s">
        <v>84</v>
      </c>
      <c r="AW420" s="12" t="s">
        <v>39</v>
      </c>
      <c r="AX420" s="12" t="s">
        <v>76</v>
      </c>
      <c r="AY420" s="216" t="s">
        <v>134</v>
      </c>
    </row>
    <row r="421" spans="2:65" s="11" customFormat="1">
      <c r="B421" s="194"/>
      <c r="C421" s="195"/>
      <c r="D421" s="196" t="s">
        <v>143</v>
      </c>
      <c r="E421" s="197" t="s">
        <v>32</v>
      </c>
      <c r="F421" s="198" t="s">
        <v>832</v>
      </c>
      <c r="G421" s="195"/>
      <c r="H421" s="199" t="s">
        <v>32</v>
      </c>
      <c r="I421" s="200"/>
      <c r="J421" s="195"/>
      <c r="K421" s="195"/>
      <c r="L421" s="201"/>
      <c r="M421" s="202"/>
      <c r="N421" s="203"/>
      <c r="O421" s="203"/>
      <c r="P421" s="203"/>
      <c r="Q421" s="203"/>
      <c r="R421" s="203"/>
      <c r="S421" s="203"/>
      <c r="T421" s="204"/>
      <c r="AT421" s="205" t="s">
        <v>143</v>
      </c>
      <c r="AU421" s="205" t="s">
        <v>84</v>
      </c>
      <c r="AV421" s="11" t="s">
        <v>23</v>
      </c>
      <c r="AW421" s="11" t="s">
        <v>39</v>
      </c>
      <c r="AX421" s="11" t="s">
        <v>76</v>
      </c>
      <c r="AY421" s="205" t="s">
        <v>134</v>
      </c>
    </row>
    <row r="422" spans="2:65" s="11" customFormat="1">
      <c r="B422" s="194"/>
      <c r="C422" s="195"/>
      <c r="D422" s="196" t="s">
        <v>143</v>
      </c>
      <c r="E422" s="197" t="s">
        <v>32</v>
      </c>
      <c r="F422" s="198" t="s">
        <v>363</v>
      </c>
      <c r="G422" s="195"/>
      <c r="H422" s="199" t="s">
        <v>32</v>
      </c>
      <c r="I422" s="200"/>
      <c r="J422" s="195"/>
      <c r="K422" s="195"/>
      <c r="L422" s="201"/>
      <c r="M422" s="202"/>
      <c r="N422" s="203"/>
      <c r="O422" s="203"/>
      <c r="P422" s="203"/>
      <c r="Q422" s="203"/>
      <c r="R422" s="203"/>
      <c r="S422" s="203"/>
      <c r="T422" s="204"/>
      <c r="AT422" s="205" t="s">
        <v>143</v>
      </c>
      <c r="AU422" s="205" t="s">
        <v>84</v>
      </c>
      <c r="AV422" s="11" t="s">
        <v>23</v>
      </c>
      <c r="AW422" s="11" t="s">
        <v>39</v>
      </c>
      <c r="AX422" s="11" t="s">
        <v>76</v>
      </c>
      <c r="AY422" s="205" t="s">
        <v>134</v>
      </c>
    </row>
    <row r="423" spans="2:65" s="12" customFormat="1">
      <c r="B423" s="206"/>
      <c r="C423" s="207"/>
      <c r="D423" s="196" t="s">
        <v>143</v>
      </c>
      <c r="E423" s="208" t="s">
        <v>32</v>
      </c>
      <c r="F423" s="209" t="s">
        <v>947</v>
      </c>
      <c r="G423" s="207"/>
      <c r="H423" s="210">
        <v>64.680000000000007</v>
      </c>
      <c r="I423" s="211"/>
      <c r="J423" s="207"/>
      <c r="K423" s="207"/>
      <c r="L423" s="212"/>
      <c r="M423" s="213"/>
      <c r="N423" s="214"/>
      <c r="O423" s="214"/>
      <c r="P423" s="214"/>
      <c r="Q423" s="214"/>
      <c r="R423" s="214"/>
      <c r="S423" s="214"/>
      <c r="T423" s="215"/>
      <c r="AT423" s="216" t="s">
        <v>143</v>
      </c>
      <c r="AU423" s="216" t="s">
        <v>84</v>
      </c>
      <c r="AV423" s="12" t="s">
        <v>84</v>
      </c>
      <c r="AW423" s="12" t="s">
        <v>39</v>
      </c>
      <c r="AX423" s="12" t="s">
        <v>76</v>
      </c>
      <c r="AY423" s="216" t="s">
        <v>134</v>
      </c>
    </row>
    <row r="424" spans="2:65" s="12" customFormat="1">
      <c r="B424" s="206"/>
      <c r="C424" s="207"/>
      <c r="D424" s="196" t="s">
        <v>143</v>
      </c>
      <c r="E424" s="208" t="s">
        <v>32</v>
      </c>
      <c r="F424" s="209" t="s">
        <v>948</v>
      </c>
      <c r="G424" s="207"/>
      <c r="H424" s="210">
        <v>16.890999999999998</v>
      </c>
      <c r="I424" s="211"/>
      <c r="J424" s="207"/>
      <c r="K424" s="207"/>
      <c r="L424" s="212"/>
      <c r="M424" s="213"/>
      <c r="N424" s="214"/>
      <c r="O424" s="214"/>
      <c r="P424" s="214"/>
      <c r="Q424" s="214"/>
      <c r="R424" s="214"/>
      <c r="S424" s="214"/>
      <c r="T424" s="215"/>
      <c r="AT424" s="216" t="s">
        <v>143</v>
      </c>
      <c r="AU424" s="216" t="s">
        <v>84</v>
      </c>
      <c r="AV424" s="12" t="s">
        <v>84</v>
      </c>
      <c r="AW424" s="12" t="s">
        <v>39</v>
      </c>
      <c r="AX424" s="12" t="s">
        <v>76</v>
      </c>
      <c r="AY424" s="216" t="s">
        <v>134</v>
      </c>
    </row>
    <row r="425" spans="2:65" s="12" customFormat="1">
      <c r="B425" s="206"/>
      <c r="C425" s="207"/>
      <c r="D425" s="196" t="s">
        <v>143</v>
      </c>
      <c r="E425" s="208" t="s">
        <v>32</v>
      </c>
      <c r="F425" s="209" t="s">
        <v>949</v>
      </c>
      <c r="G425" s="207"/>
      <c r="H425" s="210">
        <v>3.262</v>
      </c>
      <c r="I425" s="211"/>
      <c r="J425" s="207"/>
      <c r="K425" s="207"/>
      <c r="L425" s="212"/>
      <c r="M425" s="213"/>
      <c r="N425" s="214"/>
      <c r="O425" s="214"/>
      <c r="P425" s="214"/>
      <c r="Q425" s="214"/>
      <c r="R425" s="214"/>
      <c r="S425" s="214"/>
      <c r="T425" s="215"/>
      <c r="AT425" s="216" t="s">
        <v>143</v>
      </c>
      <c r="AU425" s="216" t="s">
        <v>84</v>
      </c>
      <c r="AV425" s="12" t="s">
        <v>84</v>
      </c>
      <c r="AW425" s="12" t="s">
        <v>39</v>
      </c>
      <c r="AX425" s="12" t="s">
        <v>76</v>
      </c>
      <c r="AY425" s="216" t="s">
        <v>134</v>
      </c>
    </row>
    <row r="426" spans="2:65" s="12" customFormat="1">
      <c r="B426" s="206"/>
      <c r="C426" s="207"/>
      <c r="D426" s="196" t="s">
        <v>143</v>
      </c>
      <c r="E426" s="208" t="s">
        <v>32</v>
      </c>
      <c r="F426" s="209" t="s">
        <v>950</v>
      </c>
      <c r="G426" s="207"/>
      <c r="H426" s="210">
        <v>15.82</v>
      </c>
      <c r="I426" s="211"/>
      <c r="J426" s="207"/>
      <c r="K426" s="207"/>
      <c r="L426" s="212"/>
      <c r="M426" s="213"/>
      <c r="N426" s="214"/>
      <c r="O426" s="214"/>
      <c r="P426" s="214"/>
      <c r="Q426" s="214"/>
      <c r="R426" s="214"/>
      <c r="S426" s="214"/>
      <c r="T426" s="215"/>
      <c r="AT426" s="216" t="s">
        <v>143</v>
      </c>
      <c r="AU426" s="216" t="s">
        <v>84</v>
      </c>
      <c r="AV426" s="12" t="s">
        <v>84</v>
      </c>
      <c r="AW426" s="12" t="s">
        <v>39</v>
      </c>
      <c r="AX426" s="12" t="s">
        <v>76</v>
      </c>
      <c r="AY426" s="216" t="s">
        <v>134</v>
      </c>
    </row>
    <row r="427" spans="2:65" s="12" customFormat="1">
      <c r="B427" s="206"/>
      <c r="C427" s="207"/>
      <c r="D427" s="196" t="s">
        <v>143</v>
      </c>
      <c r="E427" s="208" t="s">
        <v>32</v>
      </c>
      <c r="F427" s="209" t="s">
        <v>951</v>
      </c>
      <c r="G427" s="207"/>
      <c r="H427" s="210">
        <v>12.614000000000001</v>
      </c>
      <c r="I427" s="211"/>
      <c r="J427" s="207"/>
      <c r="K427" s="207"/>
      <c r="L427" s="212"/>
      <c r="M427" s="213"/>
      <c r="N427" s="214"/>
      <c r="O427" s="214"/>
      <c r="P427" s="214"/>
      <c r="Q427" s="214"/>
      <c r="R427" s="214"/>
      <c r="S427" s="214"/>
      <c r="T427" s="215"/>
      <c r="AT427" s="216" t="s">
        <v>143</v>
      </c>
      <c r="AU427" s="216" t="s">
        <v>84</v>
      </c>
      <c r="AV427" s="12" t="s">
        <v>84</v>
      </c>
      <c r="AW427" s="12" t="s">
        <v>39</v>
      </c>
      <c r="AX427" s="12" t="s">
        <v>76</v>
      </c>
      <c r="AY427" s="216" t="s">
        <v>134</v>
      </c>
    </row>
    <row r="428" spans="2:65" s="12" customFormat="1">
      <c r="B428" s="206"/>
      <c r="C428" s="207"/>
      <c r="D428" s="196" t="s">
        <v>143</v>
      </c>
      <c r="E428" s="208" t="s">
        <v>32</v>
      </c>
      <c r="F428" s="209" t="s">
        <v>952</v>
      </c>
      <c r="G428" s="207"/>
      <c r="H428" s="210">
        <v>28.882000000000001</v>
      </c>
      <c r="I428" s="211"/>
      <c r="J428" s="207"/>
      <c r="K428" s="207"/>
      <c r="L428" s="212"/>
      <c r="M428" s="213"/>
      <c r="N428" s="214"/>
      <c r="O428" s="214"/>
      <c r="P428" s="214"/>
      <c r="Q428" s="214"/>
      <c r="R428" s="214"/>
      <c r="S428" s="214"/>
      <c r="T428" s="215"/>
      <c r="AT428" s="216" t="s">
        <v>143</v>
      </c>
      <c r="AU428" s="216" t="s">
        <v>84</v>
      </c>
      <c r="AV428" s="12" t="s">
        <v>84</v>
      </c>
      <c r="AW428" s="12" t="s">
        <v>39</v>
      </c>
      <c r="AX428" s="12" t="s">
        <v>76</v>
      </c>
      <c r="AY428" s="216" t="s">
        <v>134</v>
      </c>
    </row>
    <row r="429" spans="2:65" s="14" customFormat="1">
      <c r="B429" s="232"/>
      <c r="C429" s="233"/>
      <c r="D429" s="196" t="s">
        <v>143</v>
      </c>
      <c r="E429" s="234" t="s">
        <v>32</v>
      </c>
      <c r="F429" s="235" t="s">
        <v>218</v>
      </c>
      <c r="G429" s="233"/>
      <c r="H429" s="236">
        <v>931.70600000000002</v>
      </c>
      <c r="I429" s="237"/>
      <c r="J429" s="233"/>
      <c r="K429" s="233"/>
      <c r="L429" s="238"/>
      <c r="M429" s="239"/>
      <c r="N429" s="240"/>
      <c r="O429" s="240"/>
      <c r="P429" s="240"/>
      <c r="Q429" s="240"/>
      <c r="R429" s="240"/>
      <c r="S429" s="240"/>
      <c r="T429" s="241"/>
      <c r="AT429" s="242" t="s">
        <v>143</v>
      </c>
      <c r="AU429" s="242" t="s">
        <v>84</v>
      </c>
      <c r="AV429" s="14" t="s">
        <v>159</v>
      </c>
      <c r="AW429" s="14" t="s">
        <v>39</v>
      </c>
      <c r="AX429" s="14" t="s">
        <v>76</v>
      </c>
      <c r="AY429" s="242" t="s">
        <v>134</v>
      </c>
    </row>
    <row r="430" spans="2:65" s="13" customFormat="1">
      <c r="B430" s="217"/>
      <c r="C430" s="218"/>
      <c r="D430" s="219" t="s">
        <v>143</v>
      </c>
      <c r="E430" s="220" t="s">
        <v>32</v>
      </c>
      <c r="F430" s="221" t="s">
        <v>150</v>
      </c>
      <c r="G430" s="218"/>
      <c r="H430" s="222">
        <v>2270.6849999999999</v>
      </c>
      <c r="I430" s="223"/>
      <c r="J430" s="218"/>
      <c r="K430" s="218"/>
      <c r="L430" s="224"/>
      <c r="M430" s="225"/>
      <c r="N430" s="226"/>
      <c r="O430" s="226"/>
      <c r="P430" s="226"/>
      <c r="Q430" s="226"/>
      <c r="R430" s="226"/>
      <c r="S430" s="226"/>
      <c r="T430" s="227"/>
      <c r="AT430" s="228" t="s">
        <v>143</v>
      </c>
      <c r="AU430" s="228" t="s">
        <v>84</v>
      </c>
      <c r="AV430" s="13" t="s">
        <v>141</v>
      </c>
      <c r="AW430" s="13" t="s">
        <v>39</v>
      </c>
      <c r="AX430" s="13" t="s">
        <v>23</v>
      </c>
      <c r="AY430" s="228" t="s">
        <v>134</v>
      </c>
    </row>
    <row r="431" spans="2:65" s="1" customFormat="1" ht="51.6" customHeight="1">
      <c r="B431" s="35"/>
      <c r="C431" s="182" t="s">
        <v>420</v>
      </c>
      <c r="D431" s="182" t="s">
        <v>136</v>
      </c>
      <c r="E431" s="183" t="s">
        <v>382</v>
      </c>
      <c r="F431" s="184" t="s">
        <v>383</v>
      </c>
      <c r="G431" s="185" t="s">
        <v>214</v>
      </c>
      <c r="H431" s="186">
        <v>1338.979</v>
      </c>
      <c r="I431" s="187"/>
      <c r="J431" s="188">
        <f>ROUND(I431*H431,2)</f>
        <v>0</v>
      </c>
      <c r="K431" s="184" t="s">
        <v>32</v>
      </c>
      <c r="L431" s="55"/>
      <c r="M431" s="189" t="s">
        <v>32</v>
      </c>
      <c r="N431" s="190" t="s">
        <v>47</v>
      </c>
      <c r="O431" s="36"/>
      <c r="P431" s="191">
        <f>O431*H431</f>
        <v>0</v>
      </c>
      <c r="Q431" s="191">
        <v>0</v>
      </c>
      <c r="R431" s="191">
        <f>Q431*H431</f>
        <v>0</v>
      </c>
      <c r="S431" s="191">
        <v>0</v>
      </c>
      <c r="T431" s="192">
        <f>S431*H431</f>
        <v>0</v>
      </c>
      <c r="AR431" s="18" t="s">
        <v>141</v>
      </c>
      <c r="AT431" s="18" t="s">
        <v>136</v>
      </c>
      <c r="AU431" s="18" t="s">
        <v>84</v>
      </c>
      <c r="AY431" s="18" t="s">
        <v>134</v>
      </c>
      <c r="BE431" s="193">
        <f>IF(N431="základní",J431,0)</f>
        <v>0</v>
      </c>
      <c r="BF431" s="193">
        <f>IF(N431="snížená",J431,0)</f>
        <v>0</v>
      </c>
      <c r="BG431" s="193">
        <f>IF(N431="zákl. přenesená",J431,0)</f>
        <v>0</v>
      </c>
      <c r="BH431" s="193">
        <f>IF(N431="sníž. přenesená",J431,0)</f>
        <v>0</v>
      </c>
      <c r="BI431" s="193">
        <f>IF(N431="nulová",J431,0)</f>
        <v>0</v>
      </c>
      <c r="BJ431" s="18" t="s">
        <v>23</v>
      </c>
      <c r="BK431" s="193">
        <f>ROUND(I431*H431,2)</f>
        <v>0</v>
      </c>
      <c r="BL431" s="18" t="s">
        <v>141</v>
      </c>
      <c r="BM431" s="18" t="s">
        <v>953</v>
      </c>
    </row>
    <row r="432" spans="2:65" s="12" customFormat="1">
      <c r="B432" s="206"/>
      <c r="C432" s="207"/>
      <c r="D432" s="196" t="s">
        <v>143</v>
      </c>
      <c r="E432" s="208" t="s">
        <v>32</v>
      </c>
      <c r="F432" s="209" t="s">
        <v>954</v>
      </c>
      <c r="G432" s="207"/>
      <c r="H432" s="210">
        <v>1278.058</v>
      </c>
      <c r="I432" s="211"/>
      <c r="J432" s="207"/>
      <c r="K432" s="207"/>
      <c r="L432" s="212"/>
      <c r="M432" s="213"/>
      <c r="N432" s="214"/>
      <c r="O432" s="214"/>
      <c r="P432" s="214"/>
      <c r="Q432" s="214"/>
      <c r="R432" s="214"/>
      <c r="S432" s="214"/>
      <c r="T432" s="215"/>
      <c r="AT432" s="216" t="s">
        <v>143</v>
      </c>
      <c r="AU432" s="216" t="s">
        <v>84</v>
      </c>
      <c r="AV432" s="12" t="s">
        <v>84</v>
      </c>
      <c r="AW432" s="12" t="s">
        <v>39</v>
      </c>
      <c r="AX432" s="12" t="s">
        <v>76</v>
      </c>
      <c r="AY432" s="216" t="s">
        <v>134</v>
      </c>
    </row>
    <row r="433" spans="2:65" s="12" customFormat="1">
      <c r="B433" s="206"/>
      <c r="C433" s="207"/>
      <c r="D433" s="196" t="s">
        <v>143</v>
      </c>
      <c r="E433" s="208" t="s">
        <v>32</v>
      </c>
      <c r="F433" s="209" t="s">
        <v>955</v>
      </c>
      <c r="G433" s="207"/>
      <c r="H433" s="210">
        <v>60.920999999999999</v>
      </c>
      <c r="I433" s="211"/>
      <c r="J433" s="207"/>
      <c r="K433" s="207"/>
      <c r="L433" s="212"/>
      <c r="M433" s="213"/>
      <c r="N433" s="214"/>
      <c r="O433" s="214"/>
      <c r="P433" s="214"/>
      <c r="Q433" s="214"/>
      <c r="R433" s="214"/>
      <c r="S433" s="214"/>
      <c r="T433" s="215"/>
      <c r="AT433" s="216" t="s">
        <v>143</v>
      </c>
      <c r="AU433" s="216" t="s">
        <v>84</v>
      </c>
      <c r="AV433" s="12" t="s">
        <v>84</v>
      </c>
      <c r="AW433" s="12" t="s">
        <v>39</v>
      </c>
      <c r="AX433" s="12" t="s">
        <v>76</v>
      </c>
      <c r="AY433" s="216" t="s">
        <v>134</v>
      </c>
    </row>
    <row r="434" spans="2:65" s="13" customFormat="1">
      <c r="B434" s="217"/>
      <c r="C434" s="218"/>
      <c r="D434" s="219" t="s">
        <v>143</v>
      </c>
      <c r="E434" s="220" t="s">
        <v>32</v>
      </c>
      <c r="F434" s="221" t="s">
        <v>150</v>
      </c>
      <c r="G434" s="218"/>
      <c r="H434" s="222">
        <v>1338.979</v>
      </c>
      <c r="I434" s="223"/>
      <c r="J434" s="218"/>
      <c r="K434" s="218"/>
      <c r="L434" s="224"/>
      <c r="M434" s="225"/>
      <c r="N434" s="226"/>
      <c r="O434" s="226"/>
      <c r="P434" s="226"/>
      <c r="Q434" s="226"/>
      <c r="R434" s="226"/>
      <c r="S434" s="226"/>
      <c r="T434" s="227"/>
      <c r="AT434" s="228" t="s">
        <v>143</v>
      </c>
      <c r="AU434" s="228" t="s">
        <v>84</v>
      </c>
      <c r="AV434" s="13" t="s">
        <v>141</v>
      </c>
      <c r="AW434" s="13" t="s">
        <v>39</v>
      </c>
      <c r="AX434" s="13" t="s">
        <v>23</v>
      </c>
      <c r="AY434" s="228" t="s">
        <v>134</v>
      </c>
    </row>
    <row r="435" spans="2:65" s="1" customFormat="1" ht="20.45" customHeight="1">
      <c r="B435" s="35"/>
      <c r="C435" s="243" t="s">
        <v>428</v>
      </c>
      <c r="D435" s="243" t="s">
        <v>387</v>
      </c>
      <c r="E435" s="244" t="s">
        <v>388</v>
      </c>
      <c r="F435" s="245" t="s">
        <v>389</v>
      </c>
      <c r="G435" s="246" t="s">
        <v>344</v>
      </c>
      <c r="H435" s="247">
        <v>1505.6369999999999</v>
      </c>
      <c r="I435" s="248"/>
      <c r="J435" s="249">
        <f>ROUND(I435*H435,2)</f>
        <v>0</v>
      </c>
      <c r="K435" s="245" t="s">
        <v>140</v>
      </c>
      <c r="L435" s="250"/>
      <c r="M435" s="251" t="s">
        <v>32</v>
      </c>
      <c r="N435" s="252" t="s">
        <v>47</v>
      </c>
      <c r="O435" s="36"/>
      <c r="P435" s="191">
        <f>O435*H435</f>
        <v>0</v>
      </c>
      <c r="Q435" s="191">
        <v>0</v>
      </c>
      <c r="R435" s="191">
        <f>Q435*H435</f>
        <v>0</v>
      </c>
      <c r="S435" s="191">
        <v>0</v>
      </c>
      <c r="T435" s="192">
        <f>S435*H435</f>
        <v>0</v>
      </c>
      <c r="AR435" s="18" t="s">
        <v>195</v>
      </c>
      <c r="AT435" s="18" t="s">
        <v>387</v>
      </c>
      <c r="AU435" s="18" t="s">
        <v>84</v>
      </c>
      <c r="AY435" s="18" t="s">
        <v>134</v>
      </c>
      <c r="BE435" s="193">
        <f>IF(N435="základní",J435,0)</f>
        <v>0</v>
      </c>
      <c r="BF435" s="193">
        <f>IF(N435="snížená",J435,0)</f>
        <v>0</v>
      </c>
      <c r="BG435" s="193">
        <f>IF(N435="zákl. přenesená",J435,0)</f>
        <v>0</v>
      </c>
      <c r="BH435" s="193">
        <f>IF(N435="sníž. přenesená",J435,0)</f>
        <v>0</v>
      </c>
      <c r="BI435" s="193">
        <f>IF(N435="nulová",J435,0)</f>
        <v>0</v>
      </c>
      <c r="BJ435" s="18" t="s">
        <v>23</v>
      </c>
      <c r="BK435" s="193">
        <f>ROUND(I435*H435,2)</f>
        <v>0</v>
      </c>
      <c r="BL435" s="18" t="s">
        <v>141</v>
      </c>
      <c r="BM435" s="18" t="s">
        <v>956</v>
      </c>
    </row>
    <row r="436" spans="2:65" s="12" customFormat="1">
      <c r="B436" s="206"/>
      <c r="C436" s="207"/>
      <c r="D436" s="196" t="s">
        <v>143</v>
      </c>
      <c r="E436" s="208" t="s">
        <v>32</v>
      </c>
      <c r="F436" s="209" t="s">
        <v>957</v>
      </c>
      <c r="G436" s="207"/>
      <c r="H436" s="210">
        <v>646.03800000000001</v>
      </c>
      <c r="I436" s="211"/>
      <c r="J436" s="207"/>
      <c r="K436" s="207"/>
      <c r="L436" s="212"/>
      <c r="M436" s="213"/>
      <c r="N436" s="214"/>
      <c r="O436" s="214"/>
      <c r="P436" s="214"/>
      <c r="Q436" s="214"/>
      <c r="R436" s="214"/>
      <c r="S436" s="214"/>
      <c r="T436" s="215"/>
      <c r="AT436" s="216" t="s">
        <v>143</v>
      </c>
      <c r="AU436" s="216" t="s">
        <v>84</v>
      </c>
      <c r="AV436" s="12" t="s">
        <v>84</v>
      </c>
      <c r="AW436" s="12" t="s">
        <v>39</v>
      </c>
      <c r="AX436" s="12" t="s">
        <v>76</v>
      </c>
      <c r="AY436" s="216" t="s">
        <v>134</v>
      </c>
    </row>
    <row r="437" spans="2:65" s="12" customFormat="1">
      <c r="B437" s="206"/>
      <c r="C437" s="207"/>
      <c r="D437" s="196" t="s">
        <v>143</v>
      </c>
      <c r="E437" s="208" t="s">
        <v>32</v>
      </c>
      <c r="F437" s="209" t="s">
        <v>958</v>
      </c>
      <c r="G437" s="207"/>
      <c r="H437" s="210">
        <v>139.01499999999999</v>
      </c>
      <c r="I437" s="211"/>
      <c r="J437" s="207"/>
      <c r="K437" s="207"/>
      <c r="L437" s="212"/>
      <c r="M437" s="213"/>
      <c r="N437" s="214"/>
      <c r="O437" s="214"/>
      <c r="P437" s="214"/>
      <c r="Q437" s="214"/>
      <c r="R437" s="214"/>
      <c r="S437" s="214"/>
      <c r="T437" s="215"/>
      <c r="AT437" s="216" t="s">
        <v>143</v>
      </c>
      <c r="AU437" s="216" t="s">
        <v>84</v>
      </c>
      <c r="AV437" s="12" t="s">
        <v>84</v>
      </c>
      <c r="AW437" s="12" t="s">
        <v>39</v>
      </c>
      <c r="AX437" s="12" t="s">
        <v>76</v>
      </c>
      <c r="AY437" s="216" t="s">
        <v>134</v>
      </c>
    </row>
    <row r="438" spans="2:65" s="12" customFormat="1">
      <c r="B438" s="206"/>
      <c r="C438" s="207"/>
      <c r="D438" s="196" t="s">
        <v>143</v>
      </c>
      <c r="E438" s="208" t="s">
        <v>32</v>
      </c>
      <c r="F438" s="209" t="s">
        <v>959</v>
      </c>
      <c r="G438" s="207"/>
      <c r="H438" s="210">
        <v>84.813000000000002</v>
      </c>
      <c r="I438" s="211"/>
      <c r="J438" s="207"/>
      <c r="K438" s="207"/>
      <c r="L438" s="212"/>
      <c r="M438" s="213"/>
      <c r="N438" s="214"/>
      <c r="O438" s="214"/>
      <c r="P438" s="214"/>
      <c r="Q438" s="214"/>
      <c r="R438" s="214"/>
      <c r="S438" s="214"/>
      <c r="T438" s="215"/>
      <c r="AT438" s="216" t="s">
        <v>143</v>
      </c>
      <c r="AU438" s="216" t="s">
        <v>84</v>
      </c>
      <c r="AV438" s="12" t="s">
        <v>84</v>
      </c>
      <c r="AW438" s="12" t="s">
        <v>39</v>
      </c>
      <c r="AX438" s="12" t="s">
        <v>76</v>
      </c>
      <c r="AY438" s="216" t="s">
        <v>134</v>
      </c>
    </row>
    <row r="439" spans="2:65" s="12" customFormat="1">
      <c r="B439" s="206"/>
      <c r="C439" s="207"/>
      <c r="D439" s="196" t="s">
        <v>143</v>
      </c>
      <c r="E439" s="208" t="s">
        <v>32</v>
      </c>
      <c r="F439" s="209" t="s">
        <v>960</v>
      </c>
      <c r="G439" s="207"/>
      <c r="H439" s="210">
        <v>52.261000000000003</v>
      </c>
      <c r="I439" s="211"/>
      <c r="J439" s="207"/>
      <c r="K439" s="207"/>
      <c r="L439" s="212"/>
      <c r="M439" s="213"/>
      <c r="N439" s="214"/>
      <c r="O439" s="214"/>
      <c r="P439" s="214"/>
      <c r="Q439" s="214"/>
      <c r="R439" s="214"/>
      <c r="S439" s="214"/>
      <c r="T439" s="215"/>
      <c r="AT439" s="216" t="s">
        <v>143</v>
      </c>
      <c r="AU439" s="216" t="s">
        <v>84</v>
      </c>
      <c r="AV439" s="12" t="s">
        <v>84</v>
      </c>
      <c r="AW439" s="12" t="s">
        <v>39</v>
      </c>
      <c r="AX439" s="12" t="s">
        <v>76</v>
      </c>
      <c r="AY439" s="216" t="s">
        <v>134</v>
      </c>
    </row>
    <row r="440" spans="2:65" s="12" customFormat="1">
      <c r="B440" s="206"/>
      <c r="C440" s="207"/>
      <c r="D440" s="196" t="s">
        <v>143</v>
      </c>
      <c r="E440" s="208" t="s">
        <v>32</v>
      </c>
      <c r="F440" s="209" t="s">
        <v>961</v>
      </c>
      <c r="G440" s="207"/>
      <c r="H440" s="210">
        <v>214.01</v>
      </c>
      <c r="I440" s="211"/>
      <c r="J440" s="207"/>
      <c r="K440" s="207"/>
      <c r="L440" s="212"/>
      <c r="M440" s="213"/>
      <c r="N440" s="214"/>
      <c r="O440" s="214"/>
      <c r="P440" s="214"/>
      <c r="Q440" s="214"/>
      <c r="R440" s="214"/>
      <c r="S440" s="214"/>
      <c r="T440" s="215"/>
      <c r="AT440" s="216" t="s">
        <v>143</v>
      </c>
      <c r="AU440" s="216" t="s">
        <v>84</v>
      </c>
      <c r="AV440" s="12" t="s">
        <v>84</v>
      </c>
      <c r="AW440" s="12" t="s">
        <v>39</v>
      </c>
      <c r="AX440" s="12" t="s">
        <v>76</v>
      </c>
      <c r="AY440" s="216" t="s">
        <v>134</v>
      </c>
    </row>
    <row r="441" spans="2:65" s="12" customFormat="1">
      <c r="B441" s="206"/>
      <c r="C441" s="207"/>
      <c r="D441" s="196" t="s">
        <v>143</v>
      </c>
      <c r="E441" s="208" t="s">
        <v>32</v>
      </c>
      <c r="F441" s="209" t="s">
        <v>962</v>
      </c>
      <c r="G441" s="207"/>
      <c r="H441" s="210">
        <v>139.78700000000001</v>
      </c>
      <c r="I441" s="211"/>
      <c r="J441" s="207"/>
      <c r="K441" s="207"/>
      <c r="L441" s="212"/>
      <c r="M441" s="213"/>
      <c r="N441" s="214"/>
      <c r="O441" s="214"/>
      <c r="P441" s="214"/>
      <c r="Q441" s="214"/>
      <c r="R441" s="214"/>
      <c r="S441" s="214"/>
      <c r="T441" s="215"/>
      <c r="AT441" s="216" t="s">
        <v>143</v>
      </c>
      <c r="AU441" s="216" t="s">
        <v>84</v>
      </c>
      <c r="AV441" s="12" t="s">
        <v>84</v>
      </c>
      <c r="AW441" s="12" t="s">
        <v>39</v>
      </c>
      <c r="AX441" s="12" t="s">
        <v>76</v>
      </c>
      <c r="AY441" s="216" t="s">
        <v>134</v>
      </c>
    </row>
    <row r="442" spans="2:65" s="12" customFormat="1">
      <c r="B442" s="206"/>
      <c r="C442" s="207"/>
      <c r="D442" s="196" t="s">
        <v>143</v>
      </c>
      <c r="E442" s="208" t="s">
        <v>32</v>
      </c>
      <c r="F442" s="209" t="s">
        <v>963</v>
      </c>
      <c r="G442" s="207"/>
      <c r="H442" s="210">
        <v>229.71299999999999</v>
      </c>
      <c r="I442" s="211"/>
      <c r="J442" s="207"/>
      <c r="K442" s="207"/>
      <c r="L442" s="212"/>
      <c r="M442" s="213"/>
      <c r="N442" s="214"/>
      <c r="O442" s="214"/>
      <c r="P442" s="214"/>
      <c r="Q442" s="214"/>
      <c r="R442" s="214"/>
      <c r="S442" s="214"/>
      <c r="T442" s="215"/>
      <c r="AT442" s="216" t="s">
        <v>143</v>
      </c>
      <c r="AU442" s="216" t="s">
        <v>84</v>
      </c>
      <c r="AV442" s="12" t="s">
        <v>84</v>
      </c>
      <c r="AW442" s="12" t="s">
        <v>39</v>
      </c>
      <c r="AX442" s="12" t="s">
        <v>76</v>
      </c>
      <c r="AY442" s="216" t="s">
        <v>134</v>
      </c>
    </row>
    <row r="443" spans="2:65" s="13" customFormat="1">
      <c r="B443" s="217"/>
      <c r="C443" s="218"/>
      <c r="D443" s="219" t="s">
        <v>143</v>
      </c>
      <c r="E443" s="220" t="s">
        <v>32</v>
      </c>
      <c r="F443" s="221" t="s">
        <v>150</v>
      </c>
      <c r="G443" s="218"/>
      <c r="H443" s="222">
        <v>1505.6369999999999</v>
      </c>
      <c r="I443" s="223"/>
      <c r="J443" s="218"/>
      <c r="K443" s="218"/>
      <c r="L443" s="224"/>
      <c r="M443" s="225"/>
      <c r="N443" s="226"/>
      <c r="O443" s="226"/>
      <c r="P443" s="226"/>
      <c r="Q443" s="226"/>
      <c r="R443" s="226"/>
      <c r="S443" s="226"/>
      <c r="T443" s="227"/>
      <c r="AT443" s="228" t="s">
        <v>143</v>
      </c>
      <c r="AU443" s="228" t="s">
        <v>84</v>
      </c>
      <c r="AV443" s="13" t="s">
        <v>141</v>
      </c>
      <c r="AW443" s="13" t="s">
        <v>39</v>
      </c>
      <c r="AX443" s="13" t="s">
        <v>23</v>
      </c>
      <c r="AY443" s="228" t="s">
        <v>134</v>
      </c>
    </row>
    <row r="444" spans="2:65" s="1" customFormat="1" ht="40.15" customHeight="1">
      <c r="B444" s="35"/>
      <c r="C444" s="182" t="s">
        <v>434</v>
      </c>
      <c r="D444" s="182" t="s">
        <v>136</v>
      </c>
      <c r="E444" s="183" t="s">
        <v>398</v>
      </c>
      <c r="F444" s="184" t="s">
        <v>399</v>
      </c>
      <c r="G444" s="185" t="s">
        <v>214</v>
      </c>
      <c r="H444" s="186">
        <v>758.08699999999999</v>
      </c>
      <c r="I444" s="187"/>
      <c r="J444" s="188">
        <f>ROUND(I444*H444,2)</f>
        <v>0</v>
      </c>
      <c r="K444" s="184" t="s">
        <v>140</v>
      </c>
      <c r="L444" s="55"/>
      <c r="M444" s="189" t="s">
        <v>32</v>
      </c>
      <c r="N444" s="190" t="s">
        <v>47</v>
      </c>
      <c r="O444" s="36"/>
      <c r="P444" s="191">
        <f>O444*H444</f>
        <v>0</v>
      </c>
      <c r="Q444" s="191">
        <v>0</v>
      </c>
      <c r="R444" s="191">
        <f>Q444*H444</f>
        <v>0</v>
      </c>
      <c r="S444" s="191">
        <v>0</v>
      </c>
      <c r="T444" s="192">
        <f>S444*H444</f>
        <v>0</v>
      </c>
      <c r="AR444" s="18" t="s">
        <v>141</v>
      </c>
      <c r="AT444" s="18" t="s">
        <v>136</v>
      </c>
      <c r="AU444" s="18" t="s">
        <v>84</v>
      </c>
      <c r="AY444" s="18" t="s">
        <v>134</v>
      </c>
      <c r="BE444" s="193">
        <f>IF(N444="základní",J444,0)</f>
        <v>0</v>
      </c>
      <c r="BF444" s="193">
        <f>IF(N444="snížená",J444,0)</f>
        <v>0</v>
      </c>
      <c r="BG444" s="193">
        <f>IF(N444="zákl. přenesená",J444,0)</f>
        <v>0</v>
      </c>
      <c r="BH444" s="193">
        <f>IF(N444="sníž. přenesená",J444,0)</f>
        <v>0</v>
      </c>
      <c r="BI444" s="193">
        <f>IF(N444="nulová",J444,0)</f>
        <v>0</v>
      </c>
      <c r="BJ444" s="18" t="s">
        <v>23</v>
      </c>
      <c r="BK444" s="193">
        <f>ROUND(I444*H444,2)</f>
        <v>0</v>
      </c>
      <c r="BL444" s="18" t="s">
        <v>141</v>
      </c>
      <c r="BM444" s="18" t="s">
        <v>964</v>
      </c>
    </row>
    <row r="445" spans="2:65" s="11" customFormat="1">
      <c r="B445" s="194"/>
      <c r="C445" s="195"/>
      <c r="D445" s="196" t="s">
        <v>143</v>
      </c>
      <c r="E445" s="197" t="s">
        <v>32</v>
      </c>
      <c r="F445" s="198" t="s">
        <v>965</v>
      </c>
      <c r="G445" s="195"/>
      <c r="H445" s="199" t="s">
        <v>32</v>
      </c>
      <c r="I445" s="200"/>
      <c r="J445" s="195"/>
      <c r="K445" s="195"/>
      <c r="L445" s="201"/>
      <c r="M445" s="202"/>
      <c r="N445" s="203"/>
      <c r="O445" s="203"/>
      <c r="P445" s="203"/>
      <c r="Q445" s="203"/>
      <c r="R445" s="203"/>
      <c r="S445" s="203"/>
      <c r="T445" s="204"/>
      <c r="AT445" s="205" t="s">
        <v>143</v>
      </c>
      <c r="AU445" s="205" t="s">
        <v>84</v>
      </c>
      <c r="AV445" s="11" t="s">
        <v>23</v>
      </c>
      <c r="AW445" s="11" t="s">
        <v>39</v>
      </c>
      <c r="AX445" s="11" t="s">
        <v>76</v>
      </c>
      <c r="AY445" s="205" t="s">
        <v>134</v>
      </c>
    </row>
    <row r="446" spans="2:65" s="12" customFormat="1">
      <c r="B446" s="206"/>
      <c r="C446" s="207"/>
      <c r="D446" s="196" t="s">
        <v>143</v>
      </c>
      <c r="E446" s="208" t="s">
        <v>32</v>
      </c>
      <c r="F446" s="209" t="s">
        <v>966</v>
      </c>
      <c r="G446" s="207"/>
      <c r="H446" s="210">
        <v>339.9</v>
      </c>
      <c r="I446" s="211"/>
      <c r="J446" s="207"/>
      <c r="K446" s="207"/>
      <c r="L446" s="212"/>
      <c r="M446" s="213"/>
      <c r="N446" s="214"/>
      <c r="O446" s="214"/>
      <c r="P446" s="214"/>
      <c r="Q446" s="214"/>
      <c r="R446" s="214"/>
      <c r="S446" s="214"/>
      <c r="T446" s="215"/>
      <c r="AT446" s="216" t="s">
        <v>143</v>
      </c>
      <c r="AU446" s="216" t="s">
        <v>84</v>
      </c>
      <c r="AV446" s="12" t="s">
        <v>84</v>
      </c>
      <c r="AW446" s="12" t="s">
        <v>39</v>
      </c>
      <c r="AX446" s="12" t="s">
        <v>76</v>
      </c>
      <c r="AY446" s="216" t="s">
        <v>134</v>
      </c>
    </row>
    <row r="447" spans="2:65" s="12" customFormat="1">
      <c r="B447" s="206"/>
      <c r="C447" s="207"/>
      <c r="D447" s="196" t="s">
        <v>143</v>
      </c>
      <c r="E447" s="208" t="s">
        <v>32</v>
      </c>
      <c r="F447" s="209" t="s">
        <v>967</v>
      </c>
      <c r="G447" s="207"/>
      <c r="H447" s="210">
        <v>-29.497</v>
      </c>
      <c r="I447" s="211"/>
      <c r="J447" s="207"/>
      <c r="K447" s="207"/>
      <c r="L447" s="212"/>
      <c r="M447" s="213"/>
      <c r="N447" s="214"/>
      <c r="O447" s="214"/>
      <c r="P447" s="214"/>
      <c r="Q447" s="214"/>
      <c r="R447" s="214"/>
      <c r="S447" s="214"/>
      <c r="T447" s="215"/>
      <c r="AT447" s="216" t="s">
        <v>143</v>
      </c>
      <c r="AU447" s="216" t="s">
        <v>84</v>
      </c>
      <c r="AV447" s="12" t="s">
        <v>84</v>
      </c>
      <c r="AW447" s="12" t="s">
        <v>39</v>
      </c>
      <c r="AX447" s="12" t="s">
        <v>76</v>
      </c>
      <c r="AY447" s="216" t="s">
        <v>134</v>
      </c>
    </row>
    <row r="448" spans="2:65" s="14" customFormat="1">
      <c r="B448" s="232"/>
      <c r="C448" s="233"/>
      <c r="D448" s="196" t="s">
        <v>143</v>
      </c>
      <c r="E448" s="234" t="s">
        <v>32</v>
      </c>
      <c r="F448" s="235" t="s">
        <v>218</v>
      </c>
      <c r="G448" s="233"/>
      <c r="H448" s="236">
        <v>310.40300000000002</v>
      </c>
      <c r="I448" s="237"/>
      <c r="J448" s="233"/>
      <c r="K448" s="233"/>
      <c r="L448" s="238"/>
      <c r="M448" s="239"/>
      <c r="N448" s="240"/>
      <c r="O448" s="240"/>
      <c r="P448" s="240"/>
      <c r="Q448" s="240"/>
      <c r="R448" s="240"/>
      <c r="S448" s="240"/>
      <c r="T448" s="241"/>
      <c r="AT448" s="242" t="s">
        <v>143</v>
      </c>
      <c r="AU448" s="242" t="s">
        <v>84</v>
      </c>
      <c r="AV448" s="14" t="s">
        <v>159</v>
      </c>
      <c r="AW448" s="14" t="s">
        <v>39</v>
      </c>
      <c r="AX448" s="14" t="s">
        <v>76</v>
      </c>
      <c r="AY448" s="242" t="s">
        <v>134</v>
      </c>
    </row>
    <row r="449" spans="2:51" s="11" customFormat="1">
      <c r="B449" s="194"/>
      <c r="C449" s="195"/>
      <c r="D449" s="196" t="s">
        <v>143</v>
      </c>
      <c r="E449" s="197" t="s">
        <v>32</v>
      </c>
      <c r="F449" s="198" t="s">
        <v>968</v>
      </c>
      <c r="G449" s="195"/>
      <c r="H449" s="199" t="s">
        <v>32</v>
      </c>
      <c r="I449" s="200"/>
      <c r="J449" s="195"/>
      <c r="K449" s="195"/>
      <c r="L449" s="201"/>
      <c r="M449" s="202"/>
      <c r="N449" s="203"/>
      <c r="O449" s="203"/>
      <c r="P449" s="203"/>
      <c r="Q449" s="203"/>
      <c r="R449" s="203"/>
      <c r="S449" s="203"/>
      <c r="T449" s="204"/>
      <c r="AT449" s="205" t="s">
        <v>143</v>
      </c>
      <c r="AU449" s="205" t="s">
        <v>84</v>
      </c>
      <c r="AV449" s="11" t="s">
        <v>23</v>
      </c>
      <c r="AW449" s="11" t="s">
        <v>39</v>
      </c>
      <c r="AX449" s="11" t="s">
        <v>76</v>
      </c>
      <c r="AY449" s="205" t="s">
        <v>134</v>
      </c>
    </row>
    <row r="450" spans="2:51" s="12" customFormat="1">
      <c r="B450" s="206"/>
      <c r="C450" s="207"/>
      <c r="D450" s="196" t="s">
        <v>143</v>
      </c>
      <c r="E450" s="208" t="s">
        <v>32</v>
      </c>
      <c r="F450" s="209" t="s">
        <v>969</v>
      </c>
      <c r="G450" s="207"/>
      <c r="H450" s="210">
        <v>83.638000000000005</v>
      </c>
      <c r="I450" s="211"/>
      <c r="J450" s="207"/>
      <c r="K450" s="207"/>
      <c r="L450" s="212"/>
      <c r="M450" s="213"/>
      <c r="N450" s="214"/>
      <c r="O450" s="214"/>
      <c r="P450" s="214"/>
      <c r="Q450" s="214"/>
      <c r="R450" s="214"/>
      <c r="S450" s="214"/>
      <c r="T450" s="215"/>
      <c r="AT450" s="216" t="s">
        <v>143</v>
      </c>
      <c r="AU450" s="216" t="s">
        <v>84</v>
      </c>
      <c r="AV450" s="12" t="s">
        <v>84</v>
      </c>
      <c r="AW450" s="12" t="s">
        <v>39</v>
      </c>
      <c r="AX450" s="12" t="s">
        <v>76</v>
      </c>
      <c r="AY450" s="216" t="s">
        <v>134</v>
      </c>
    </row>
    <row r="451" spans="2:51" s="14" customFormat="1">
      <c r="B451" s="232"/>
      <c r="C451" s="233"/>
      <c r="D451" s="196" t="s">
        <v>143</v>
      </c>
      <c r="E451" s="234" t="s">
        <v>32</v>
      </c>
      <c r="F451" s="235" t="s">
        <v>218</v>
      </c>
      <c r="G451" s="233"/>
      <c r="H451" s="236">
        <v>83.638000000000005</v>
      </c>
      <c r="I451" s="237"/>
      <c r="J451" s="233"/>
      <c r="K451" s="233"/>
      <c r="L451" s="238"/>
      <c r="M451" s="239"/>
      <c r="N451" s="240"/>
      <c r="O451" s="240"/>
      <c r="P451" s="240"/>
      <c r="Q451" s="240"/>
      <c r="R451" s="240"/>
      <c r="S451" s="240"/>
      <c r="T451" s="241"/>
      <c r="AT451" s="242" t="s">
        <v>143</v>
      </c>
      <c r="AU451" s="242" t="s">
        <v>84</v>
      </c>
      <c r="AV451" s="14" t="s">
        <v>159</v>
      </c>
      <c r="AW451" s="14" t="s">
        <v>39</v>
      </c>
      <c r="AX451" s="14" t="s">
        <v>76</v>
      </c>
      <c r="AY451" s="242" t="s">
        <v>134</v>
      </c>
    </row>
    <row r="452" spans="2:51" s="11" customFormat="1">
      <c r="B452" s="194"/>
      <c r="C452" s="195"/>
      <c r="D452" s="196" t="s">
        <v>143</v>
      </c>
      <c r="E452" s="197" t="s">
        <v>32</v>
      </c>
      <c r="F452" s="198" t="s">
        <v>844</v>
      </c>
      <c r="G452" s="195"/>
      <c r="H452" s="199" t="s">
        <v>32</v>
      </c>
      <c r="I452" s="200"/>
      <c r="J452" s="195"/>
      <c r="K452" s="195"/>
      <c r="L452" s="201"/>
      <c r="M452" s="202"/>
      <c r="N452" s="203"/>
      <c r="O452" s="203"/>
      <c r="P452" s="203"/>
      <c r="Q452" s="203"/>
      <c r="R452" s="203"/>
      <c r="S452" s="203"/>
      <c r="T452" s="204"/>
      <c r="AT452" s="205" t="s">
        <v>143</v>
      </c>
      <c r="AU452" s="205" t="s">
        <v>84</v>
      </c>
      <c r="AV452" s="11" t="s">
        <v>23</v>
      </c>
      <c r="AW452" s="11" t="s">
        <v>39</v>
      </c>
      <c r="AX452" s="11" t="s">
        <v>76</v>
      </c>
      <c r="AY452" s="205" t="s">
        <v>134</v>
      </c>
    </row>
    <row r="453" spans="2:51" s="12" customFormat="1">
      <c r="B453" s="206"/>
      <c r="C453" s="207"/>
      <c r="D453" s="196" t="s">
        <v>143</v>
      </c>
      <c r="E453" s="208" t="s">
        <v>32</v>
      </c>
      <c r="F453" s="209" t="s">
        <v>970</v>
      </c>
      <c r="G453" s="207"/>
      <c r="H453" s="210">
        <v>26.687999999999999</v>
      </c>
      <c r="I453" s="211"/>
      <c r="J453" s="207"/>
      <c r="K453" s="207"/>
      <c r="L453" s="212"/>
      <c r="M453" s="213"/>
      <c r="N453" s="214"/>
      <c r="O453" s="214"/>
      <c r="P453" s="214"/>
      <c r="Q453" s="214"/>
      <c r="R453" s="214"/>
      <c r="S453" s="214"/>
      <c r="T453" s="215"/>
      <c r="AT453" s="216" t="s">
        <v>143</v>
      </c>
      <c r="AU453" s="216" t="s">
        <v>84</v>
      </c>
      <c r="AV453" s="12" t="s">
        <v>84</v>
      </c>
      <c r="AW453" s="12" t="s">
        <v>39</v>
      </c>
      <c r="AX453" s="12" t="s">
        <v>76</v>
      </c>
      <c r="AY453" s="216" t="s">
        <v>134</v>
      </c>
    </row>
    <row r="454" spans="2:51" s="14" customFormat="1">
      <c r="B454" s="232"/>
      <c r="C454" s="233"/>
      <c r="D454" s="196" t="s">
        <v>143</v>
      </c>
      <c r="E454" s="234" t="s">
        <v>32</v>
      </c>
      <c r="F454" s="235" t="s">
        <v>218</v>
      </c>
      <c r="G454" s="233"/>
      <c r="H454" s="236">
        <v>26.687999999999999</v>
      </c>
      <c r="I454" s="237"/>
      <c r="J454" s="233"/>
      <c r="K454" s="233"/>
      <c r="L454" s="238"/>
      <c r="M454" s="239"/>
      <c r="N454" s="240"/>
      <c r="O454" s="240"/>
      <c r="P454" s="240"/>
      <c r="Q454" s="240"/>
      <c r="R454" s="240"/>
      <c r="S454" s="240"/>
      <c r="T454" s="241"/>
      <c r="AT454" s="242" t="s">
        <v>143</v>
      </c>
      <c r="AU454" s="242" t="s">
        <v>84</v>
      </c>
      <c r="AV454" s="14" t="s">
        <v>159</v>
      </c>
      <c r="AW454" s="14" t="s">
        <v>39</v>
      </c>
      <c r="AX454" s="14" t="s">
        <v>76</v>
      </c>
      <c r="AY454" s="242" t="s">
        <v>134</v>
      </c>
    </row>
    <row r="455" spans="2:51" s="11" customFormat="1">
      <c r="B455" s="194"/>
      <c r="C455" s="195"/>
      <c r="D455" s="196" t="s">
        <v>143</v>
      </c>
      <c r="E455" s="197" t="s">
        <v>32</v>
      </c>
      <c r="F455" s="198" t="s">
        <v>846</v>
      </c>
      <c r="G455" s="195"/>
      <c r="H455" s="199" t="s">
        <v>32</v>
      </c>
      <c r="I455" s="200"/>
      <c r="J455" s="195"/>
      <c r="K455" s="195"/>
      <c r="L455" s="201"/>
      <c r="M455" s="202"/>
      <c r="N455" s="203"/>
      <c r="O455" s="203"/>
      <c r="P455" s="203"/>
      <c r="Q455" s="203"/>
      <c r="R455" s="203"/>
      <c r="S455" s="203"/>
      <c r="T455" s="204"/>
      <c r="AT455" s="205" t="s">
        <v>143</v>
      </c>
      <c r="AU455" s="205" t="s">
        <v>84</v>
      </c>
      <c r="AV455" s="11" t="s">
        <v>23</v>
      </c>
      <c r="AW455" s="11" t="s">
        <v>39</v>
      </c>
      <c r="AX455" s="11" t="s">
        <v>76</v>
      </c>
      <c r="AY455" s="205" t="s">
        <v>134</v>
      </c>
    </row>
    <row r="456" spans="2:51" s="12" customFormat="1">
      <c r="B456" s="206"/>
      <c r="C456" s="207"/>
      <c r="D456" s="196" t="s">
        <v>143</v>
      </c>
      <c r="E456" s="208" t="s">
        <v>32</v>
      </c>
      <c r="F456" s="209" t="s">
        <v>971</v>
      </c>
      <c r="G456" s="207"/>
      <c r="H456" s="210">
        <v>94.828999999999994</v>
      </c>
      <c r="I456" s="211"/>
      <c r="J456" s="207"/>
      <c r="K456" s="207"/>
      <c r="L456" s="212"/>
      <c r="M456" s="213"/>
      <c r="N456" s="214"/>
      <c r="O456" s="214"/>
      <c r="P456" s="214"/>
      <c r="Q456" s="214"/>
      <c r="R456" s="214"/>
      <c r="S456" s="214"/>
      <c r="T456" s="215"/>
      <c r="AT456" s="216" t="s">
        <v>143</v>
      </c>
      <c r="AU456" s="216" t="s">
        <v>84</v>
      </c>
      <c r="AV456" s="12" t="s">
        <v>84</v>
      </c>
      <c r="AW456" s="12" t="s">
        <v>39</v>
      </c>
      <c r="AX456" s="12" t="s">
        <v>76</v>
      </c>
      <c r="AY456" s="216" t="s">
        <v>134</v>
      </c>
    </row>
    <row r="457" spans="2:51" s="14" customFormat="1">
      <c r="B457" s="232"/>
      <c r="C457" s="233"/>
      <c r="D457" s="196" t="s">
        <v>143</v>
      </c>
      <c r="E457" s="234" t="s">
        <v>32</v>
      </c>
      <c r="F457" s="235" t="s">
        <v>218</v>
      </c>
      <c r="G457" s="233"/>
      <c r="H457" s="236">
        <v>94.828999999999994</v>
      </c>
      <c r="I457" s="237"/>
      <c r="J457" s="233"/>
      <c r="K457" s="233"/>
      <c r="L457" s="238"/>
      <c r="M457" s="239"/>
      <c r="N457" s="240"/>
      <c r="O457" s="240"/>
      <c r="P457" s="240"/>
      <c r="Q457" s="240"/>
      <c r="R457" s="240"/>
      <c r="S457" s="240"/>
      <c r="T457" s="241"/>
      <c r="AT457" s="242" t="s">
        <v>143</v>
      </c>
      <c r="AU457" s="242" t="s">
        <v>84</v>
      </c>
      <c r="AV457" s="14" t="s">
        <v>159</v>
      </c>
      <c r="AW457" s="14" t="s">
        <v>39</v>
      </c>
      <c r="AX457" s="14" t="s">
        <v>76</v>
      </c>
      <c r="AY457" s="242" t="s">
        <v>134</v>
      </c>
    </row>
    <row r="458" spans="2:51" s="11" customFormat="1">
      <c r="B458" s="194"/>
      <c r="C458" s="195"/>
      <c r="D458" s="196" t="s">
        <v>143</v>
      </c>
      <c r="E458" s="197" t="s">
        <v>32</v>
      </c>
      <c r="F458" s="198" t="s">
        <v>848</v>
      </c>
      <c r="G458" s="195"/>
      <c r="H458" s="199" t="s">
        <v>32</v>
      </c>
      <c r="I458" s="200"/>
      <c r="J458" s="195"/>
      <c r="K458" s="195"/>
      <c r="L458" s="201"/>
      <c r="M458" s="202"/>
      <c r="N458" s="203"/>
      <c r="O458" s="203"/>
      <c r="P458" s="203"/>
      <c r="Q458" s="203"/>
      <c r="R458" s="203"/>
      <c r="S458" s="203"/>
      <c r="T458" s="204"/>
      <c r="AT458" s="205" t="s">
        <v>143</v>
      </c>
      <c r="AU458" s="205" t="s">
        <v>84</v>
      </c>
      <c r="AV458" s="11" t="s">
        <v>23</v>
      </c>
      <c r="AW458" s="11" t="s">
        <v>39</v>
      </c>
      <c r="AX458" s="11" t="s">
        <v>76</v>
      </c>
      <c r="AY458" s="205" t="s">
        <v>134</v>
      </c>
    </row>
    <row r="459" spans="2:51" s="12" customFormat="1">
      <c r="B459" s="206"/>
      <c r="C459" s="207"/>
      <c r="D459" s="196" t="s">
        <v>143</v>
      </c>
      <c r="E459" s="208" t="s">
        <v>32</v>
      </c>
      <c r="F459" s="209" t="s">
        <v>972</v>
      </c>
      <c r="G459" s="207"/>
      <c r="H459" s="210">
        <v>81.731999999999999</v>
      </c>
      <c r="I459" s="211"/>
      <c r="J459" s="207"/>
      <c r="K459" s="207"/>
      <c r="L459" s="212"/>
      <c r="M459" s="213"/>
      <c r="N459" s="214"/>
      <c r="O459" s="214"/>
      <c r="P459" s="214"/>
      <c r="Q459" s="214"/>
      <c r="R459" s="214"/>
      <c r="S459" s="214"/>
      <c r="T459" s="215"/>
      <c r="AT459" s="216" t="s">
        <v>143</v>
      </c>
      <c r="AU459" s="216" t="s">
        <v>84</v>
      </c>
      <c r="AV459" s="12" t="s">
        <v>84</v>
      </c>
      <c r="AW459" s="12" t="s">
        <v>39</v>
      </c>
      <c r="AX459" s="12" t="s">
        <v>76</v>
      </c>
      <c r="AY459" s="216" t="s">
        <v>134</v>
      </c>
    </row>
    <row r="460" spans="2:51" s="14" customFormat="1">
      <c r="B460" s="232"/>
      <c r="C460" s="233"/>
      <c r="D460" s="196" t="s">
        <v>143</v>
      </c>
      <c r="E460" s="234" t="s">
        <v>32</v>
      </c>
      <c r="F460" s="235" t="s">
        <v>218</v>
      </c>
      <c r="G460" s="233"/>
      <c r="H460" s="236">
        <v>81.731999999999999</v>
      </c>
      <c r="I460" s="237"/>
      <c r="J460" s="233"/>
      <c r="K460" s="233"/>
      <c r="L460" s="238"/>
      <c r="M460" s="239"/>
      <c r="N460" s="240"/>
      <c r="O460" s="240"/>
      <c r="P460" s="240"/>
      <c r="Q460" s="240"/>
      <c r="R460" s="240"/>
      <c r="S460" s="240"/>
      <c r="T460" s="241"/>
      <c r="AT460" s="242" t="s">
        <v>143</v>
      </c>
      <c r="AU460" s="242" t="s">
        <v>84</v>
      </c>
      <c r="AV460" s="14" t="s">
        <v>159</v>
      </c>
      <c r="AW460" s="14" t="s">
        <v>39</v>
      </c>
      <c r="AX460" s="14" t="s">
        <v>76</v>
      </c>
      <c r="AY460" s="242" t="s">
        <v>134</v>
      </c>
    </row>
    <row r="461" spans="2:51" s="11" customFormat="1">
      <c r="B461" s="194"/>
      <c r="C461" s="195"/>
      <c r="D461" s="196" t="s">
        <v>143</v>
      </c>
      <c r="E461" s="197" t="s">
        <v>32</v>
      </c>
      <c r="F461" s="198" t="s">
        <v>850</v>
      </c>
      <c r="G461" s="195"/>
      <c r="H461" s="199" t="s">
        <v>32</v>
      </c>
      <c r="I461" s="200"/>
      <c r="J461" s="195"/>
      <c r="K461" s="195"/>
      <c r="L461" s="201"/>
      <c r="M461" s="202"/>
      <c r="N461" s="203"/>
      <c r="O461" s="203"/>
      <c r="P461" s="203"/>
      <c r="Q461" s="203"/>
      <c r="R461" s="203"/>
      <c r="S461" s="203"/>
      <c r="T461" s="204"/>
      <c r="AT461" s="205" t="s">
        <v>143</v>
      </c>
      <c r="AU461" s="205" t="s">
        <v>84</v>
      </c>
      <c r="AV461" s="11" t="s">
        <v>23</v>
      </c>
      <c r="AW461" s="11" t="s">
        <v>39</v>
      </c>
      <c r="AX461" s="11" t="s">
        <v>76</v>
      </c>
      <c r="AY461" s="205" t="s">
        <v>134</v>
      </c>
    </row>
    <row r="462" spans="2:51" s="12" customFormat="1">
      <c r="B462" s="206"/>
      <c r="C462" s="207"/>
      <c r="D462" s="196" t="s">
        <v>143</v>
      </c>
      <c r="E462" s="208" t="s">
        <v>32</v>
      </c>
      <c r="F462" s="209" t="s">
        <v>973</v>
      </c>
      <c r="G462" s="207"/>
      <c r="H462" s="210">
        <v>160.797</v>
      </c>
      <c r="I462" s="211"/>
      <c r="J462" s="207"/>
      <c r="K462" s="207"/>
      <c r="L462" s="212"/>
      <c r="M462" s="213"/>
      <c r="N462" s="214"/>
      <c r="O462" s="214"/>
      <c r="P462" s="214"/>
      <c r="Q462" s="214"/>
      <c r="R462" s="214"/>
      <c r="S462" s="214"/>
      <c r="T462" s="215"/>
      <c r="AT462" s="216" t="s">
        <v>143</v>
      </c>
      <c r="AU462" s="216" t="s">
        <v>84</v>
      </c>
      <c r="AV462" s="12" t="s">
        <v>84</v>
      </c>
      <c r="AW462" s="12" t="s">
        <v>39</v>
      </c>
      <c r="AX462" s="12" t="s">
        <v>76</v>
      </c>
      <c r="AY462" s="216" t="s">
        <v>134</v>
      </c>
    </row>
    <row r="463" spans="2:51" s="14" customFormat="1">
      <c r="B463" s="232"/>
      <c r="C463" s="233"/>
      <c r="D463" s="196" t="s">
        <v>143</v>
      </c>
      <c r="E463" s="234" t="s">
        <v>32</v>
      </c>
      <c r="F463" s="235" t="s">
        <v>218</v>
      </c>
      <c r="G463" s="233"/>
      <c r="H463" s="236">
        <v>160.797</v>
      </c>
      <c r="I463" s="237"/>
      <c r="J463" s="233"/>
      <c r="K463" s="233"/>
      <c r="L463" s="238"/>
      <c r="M463" s="239"/>
      <c r="N463" s="240"/>
      <c r="O463" s="240"/>
      <c r="P463" s="240"/>
      <c r="Q463" s="240"/>
      <c r="R463" s="240"/>
      <c r="S463" s="240"/>
      <c r="T463" s="241"/>
      <c r="AT463" s="242" t="s">
        <v>143</v>
      </c>
      <c r="AU463" s="242" t="s">
        <v>84</v>
      </c>
      <c r="AV463" s="14" t="s">
        <v>159</v>
      </c>
      <c r="AW463" s="14" t="s">
        <v>39</v>
      </c>
      <c r="AX463" s="14" t="s">
        <v>76</v>
      </c>
      <c r="AY463" s="242" t="s">
        <v>134</v>
      </c>
    </row>
    <row r="464" spans="2:51" s="13" customFormat="1">
      <c r="B464" s="217"/>
      <c r="C464" s="218"/>
      <c r="D464" s="219" t="s">
        <v>143</v>
      </c>
      <c r="E464" s="220" t="s">
        <v>32</v>
      </c>
      <c r="F464" s="221" t="s">
        <v>150</v>
      </c>
      <c r="G464" s="218"/>
      <c r="H464" s="222">
        <v>758.08699999999999</v>
      </c>
      <c r="I464" s="223"/>
      <c r="J464" s="218"/>
      <c r="K464" s="218"/>
      <c r="L464" s="224"/>
      <c r="M464" s="225"/>
      <c r="N464" s="226"/>
      <c r="O464" s="226"/>
      <c r="P464" s="226"/>
      <c r="Q464" s="226"/>
      <c r="R464" s="226"/>
      <c r="S464" s="226"/>
      <c r="T464" s="227"/>
      <c r="AT464" s="228" t="s">
        <v>143</v>
      </c>
      <c r="AU464" s="228" t="s">
        <v>84</v>
      </c>
      <c r="AV464" s="13" t="s">
        <v>141</v>
      </c>
      <c r="AW464" s="13" t="s">
        <v>39</v>
      </c>
      <c r="AX464" s="13" t="s">
        <v>23</v>
      </c>
      <c r="AY464" s="228" t="s">
        <v>134</v>
      </c>
    </row>
    <row r="465" spans="2:65" s="1" customFormat="1" ht="20.45" customHeight="1">
      <c r="B465" s="35"/>
      <c r="C465" s="243" t="s">
        <v>447</v>
      </c>
      <c r="D465" s="243" t="s">
        <v>387</v>
      </c>
      <c r="E465" s="244" t="s">
        <v>411</v>
      </c>
      <c r="F465" s="245" t="s">
        <v>412</v>
      </c>
      <c r="G465" s="246" t="s">
        <v>344</v>
      </c>
      <c r="H465" s="247">
        <v>1378.203</v>
      </c>
      <c r="I465" s="248"/>
      <c r="J465" s="249">
        <f>ROUND(I465*H465,2)</f>
        <v>0</v>
      </c>
      <c r="K465" s="245" t="s">
        <v>140</v>
      </c>
      <c r="L465" s="250"/>
      <c r="M465" s="251" t="s">
        <v>32</v>
      </c>
      <c r="N465" s="252" t="s">
        <v>47</v>
      </c>
      <c r="O465" s="36"/>
      <c r="P465" s="191">
        <f>O465*H465</f>
        <v>0</v>
      </c>
      <c r="Q465" s="191">
        <v>0</v>
      </c>
      <c r="R465" s="191">
        <f>Q465*H465</f>
        <v>0</v>
      </c>
      <c r="S465" s="191">
        <v>0</v>
      </c>
      <c r="T465" s="192">
        <f>S465*H465</f>
        <v>0</v>
      </c>
      <c r="AR465" s="18" t="s">
        <v>195</v>
      </c>
      <c r="AT465" s="18" t="s">
        <v>387</v>
      </c>
      <c r="AU465" s="18" t="s">
        <v>84</v>
      </c>
      <c r="AY465" s="18" t="s">
        <v>134</v>
      </c>
      <c r="BE465" s="193">
        <f>IF(N465="základní",J465,0)</f>
        <v>0</v>
      </c>
      <c r="BF465" s="193">
        <f>IF(N465="snížená",J465,0)</f>
        <v>0</v>
      </c>
      <c r="BG465" s="193">
        <f>IF(N465="zákl. přenesená",J465,0)</f>
        <v>0</v>
      </c>
      <c r="BH465" s="193">
        <f>IF(N465="sníž. přenesená",J465,0)</f>
        <v>0</v>
      </c>
      <c r="BI465" s="193">
        <f>IF(N465="nulová",J465,0)</f>
        <v>0</v>
      </c>
      <c r="BJ465" s="18" t="s">
        <v>23</v>
      </c>
      <c r="BK465" s="193">
        <f>ROUND(I465*H465,2)</f>
        <v>0</v>
      </c>
      <c r="BL465" s="18" t="s">
        <v>141</v>
      </c>
      <c r="BM465" s="18" t="s">
        <v>974</v>
      </c>
    </row>
    <row r="466" spans="2:65" s="12" customFormat="1">
      <c r="B466" s="206"/>
      <c r="C466" s="207"/>
      <c r="D466" s="196" t="s">
        <v>143</v>
      </c>
      <c r="E466" s="208" t="s">
        <v>32</v>
      </c>
      <c r="F466" s="209" t="s">
        <v>975</v>
      </c>
      <c r="G466" s="207"/>
      <c r="H466" s="210">
        <v>564.31299999999999</v>
      </c>
      <c r="I466" s="211"/>
      <c r="J466" s="207"/>
      <c r="K466" s="207"/>
      <c r="L466" s="212"/>
      <c r="M466" s="213"/>
      <c r="N466" s="214"/>
      <c r="O466" s="214"/>
      <c r="P466" s="214"/>
      <c r="Q466" s="214"/>
      <c r="R466" s="214"/>
      <c r="S466" s="214"/>
      <c r="T466" s="215"/>
      <c r="AT466" s="216" t="s">
        <v>143</v>
      </c>
      <c r="AU466" s="216" t="s">
        <v>84</v>
      </c>
      <c r="AV466" s="12" t="s">
        <v>84</v>
      </c>
      <c r="AW466" s="12" t="s">
        <v>39</v>
      </c>
      <c r="AX466" s="12" t="s">
        <v>76</v>
      </c>
      <c r="AY466" s="216" t="s">
        <v>134</v>
      </c>
    </row>
    <row r="467" spans="2:65" s="12" customFormat="1">
      <c r="B467" s="206"/>
      <c r="C467" s="207"/>
      <c r="D467" s="196" t="s">
        <v>143</v>
      </c>
      <c r="E467" s="208" t="s">
        <v>32</v>
      </c>
      <c r="F467" s="209" t="s">
        <v>976</v>
      </c>
      <c r="G467" s="207"/>
      <c r="H467" s="210">
        <v>152.054</v>
      </c>
      <c r="I467" s="211"/>
      <c r="J467" s="207"/>
      <c r="K467" s="207"/>
      <c r="L467" s="212"/>
      <c r="M467" s="213"/>
      <c r="N467" s="214"/>
      <c r="O467" s="214"/>
      <c r="P467" s="214"/>
      <c r="Q467" s="214"/>
      <c r="R467" s="214"/>
      <c r="S467" s="214"/>
      <c r="T467" s="215"/>
      <c r="AT467" s="216" t="s">
        <v>143</v>
      </c>
      <c r="AU467" s="216" t="s">
        <v>84</v>
      </c>
      <c r="AV467" s="12" t="s">
        <v>84</v>
      </c>
      <c r="AW467" s="12" t="s">
        <v>39</v>
      </c>
      <c r="AX467" s="12" t="s">
        <v>76</v>
      </c>
      <c r="AY467" s="216" t="s">
        <v>134</v>
      </c>
    </row>
    <row r="468" spans="2:65" s="12" customFormat="1">
      <c r="B468" s="206"/>
      <c r="C468" s="207"/>
      <c r="D468" s="196" t="s">
        <v>143</v>
      </c>
      <c r="E468" s="208" t="s">
        <v>32</v>
      </c>
      <c r="F468" s="209" t="s">
        <v>977</v>
      </c>
      <c r="G468" s="207"/>
      <c r="H468" s="210">
        <v>48.518999999999998</v>
      </c>
      <c r="I468" s="211"/>
      <c r="J468" s="207"/>
      <c r="K468" s="207"/>
      <c r="L468" s="212"/>
      <c r="M468" s="213"/>
      <c r="N468" s="214"/>
      <c r="O468" s="214"/>
      <c r="P468" s="214"/>
      <c r="Q468" s="214"/>
      <c r="R468" s="214"/>
      <c r="S468" s="214"/>
      <c r="T468" s="215"/>
      <c r="AT468" s="216" t="s">
        <v>143</v>
      </c>
      <c r="AU468" s="216" t="s">
        <v>84</v>
      </c>
      <c r="AV468" s="12" t="s">
        <v>84</v>
      </c>
      <c r="AW468" s="12" t="s">
        <v>39</v>
      </c>
      <c r="AX468" s="12" t="s">
        <v>76</v>
      </c>
      <c r="AY468" s="216" t="s">
        <v>134</v>
      </c>
    </row>
    <row r="469" spans="2:65" s="12" customFormat="1">
      <c r="B469" s="206"/>
      <c r="C469" s="207"/>
      <c r="D469" s="196" t="s">
        <v>143</v>
      </c>
      <c r="E469" s="208" t="s">
        <v>32</v>
      </c>
      <c r="F469" s="209" t="s">
        <v>978</v>
      </c>
      <c r="G469" s="207"/>
      <c r="H469" s="210">
        <v>172.399</v>
      </c>
      <c r="I469" s="211"/>
      <c r="J469" s="207"/>
      <c r="K469" s="207"/>
      <c r="L469" s="212"/>
      <c r="M469" s="213"/>
      <c r="N469" s="214"/>
      <c r="O469" s="214"/>
      <c r="P469" s="214"/>
      <c r="Q469" s="214"/>
      <c r="R469" s="214"/>
      <c r="S469" s="214"/>
      <c r="T469" s="215"/>
      <c r="AT469" s="216" t="s">
        <v>143</v>
      </c>
      <c r="AU469" s="216" t="s">
        <v>84</v>
      </c>
      <c r="AV469" s="12" t="s">
        <v>84</v>
      </c>
      <c r="AW469" s="12" t="s">
        <v>39</v>
      </c>
      <c r="AX469" s="12" t="s">
        <v>76</v>
      </c>
      <c r="AY469" s="216" t="s">
        <v>134</v>
      </c>
    </row>
    <row r="470" spans="2:65" s="12" customFormat="1">
      <c r="B470" s="206"/>
      <c r="C470" s="207"/>
      <c r="D470" s="196" t="s">
        <v>143</v>
      </c>
      <c r="E470" s="208" t="s">
        <v>32</v>
      </c>
      <c r="F470" s="209" t="s">
        <v>979</v>
      </c>
      <c r="G470" s="207"/>
      <c r="H470" s="210">
        <v>148.589</v>
      </c>
      <c r="I470" s="211"/>
      <c r="J470" s="207"/>
      <c r="K470" s="207"/>
      <c r="L470" s="212"/>
      <c r="M470" s="213"/>
      <c r="N470" s="214"/>
      <c r="O470" s="214"/>
      <c r="P470" s="214"/>
      <c r="Q470" s="214"/>
      <c r="R470" s="214"/>
      <c r="S470" s="214"/>
      <c r="T470" s="215"/>
      <c r="AT470" s="216" t="s">
        <v>143</v>
      </c>
      <c r="AU470" s="216" t="s">
        <v>84</v>
      </c>
      <c r="AV470" s="12" t="s">
        <v>84</v>
      </c>
      <c r="AW470" s="12" t="s">
        <v>39</v>
      </c>
      <c r="AX470" s="12" t="s">
        <v>76</v>
      </c>
      <c r="AY470" s="216" t="s">
        <v>134</v>
      </c>
    </row>
    <row r="471" spans="2:65" s="12" customFormat="1">
      <c r="B471" s="206"/>
      <c r="C471" s="207"/>
      <c r="D471" s="196" t="s">
        <v>143</v>
      </c>
      <c r="E471" s="208" t="s">
        <v>32</v>
      </c>
      <c r="F471" s="209" t="s">
        <v>980</v>
      </c>
      <c r="G471" s="207"/>
      <c r="H471" s="210">
        <v>292.32900000000001</v>
      </c>
      <c r="I471" s="211"/>
      <c r="J471" s="207"/>
      <c r="K471" s="207"/>
      <c r="L471" s="212"/>
      <c r="M471" s="213"/>
      <c r="N471" s="214"/>
      <c r="O471" s="214"/>
      <c r="P471" s="214"/>
      <c r="Q471" s="214"/>
      <c r="R471" s="214"/>
      <c r="S471" s="214"/>
      <c r="T471" s="215"/>
      <c r="AT471" s="216" t="s">
        <v>143</v>
      </c>
      <c r="AU471" s="216" t="s">
        <v>84</v>
      </c>
      <c r="AV471" s="12" t="s">
        <v>84</v>
      </c>
      <c r="AW471" s="12" t="s">
        <v>39</v>
      </c>
      <c r="AX471" s="12" t="s">
        <v>76</v>
      </c>
      <c r="AY471" s="216" t="s">
        <v>134</v>
      </c>
    </row>
    <row r="472" spans="2:65" s="13" customFormat="1">
      <c r="B472" s="217"/>
      <c r="C472" s="218"/>
      <c r="D472" s="219" t="s">
        <v>143</v>
      </c>
      <c r="E472" s="220" t="s">
        <v>32</v>
      </c>
      <c r="F472" s="221" t="s">
        <v>150</v>
      </c>
      <c r="G472" s="218"/>
      <c r="H472" s="222">
        <v>1378.203</v>
      </c>
      <c r="I472" s="223"/>
      <c r="J472" s="218"/>
      <c r="K472" s="218"/>
      <c r="L472" s="224"/>
      <c r="M472" s="225"/>
      <c r="N472" s="226"/>
      <c r="O472" s="226"/>
      <c r="P472" s="226"/>
      <c r="Q472" s="226"/>
      <c r="R472" s="226"/>
      <c r="S472" s="226"/>
      <c r="T472" s="227"/>
      <c r="AT472" s="228" t="s">
        <v>143</v>
      </c>
      <c r="AU472" s="228" t="s">
        <v>84</v>
      </c>
      <c r="AV472" s="13" t="s">
        <v>141</v>
      </c>
      <c r="AW472" s="13" t="s">
        <v>39</v>
      </c>
      <c r="AX472" s="13" t="s">
        <v>23</v>
      </c>
      <c r="AY472" s="228" t="s">
        <v>134</v>
      </c>
    </row>
    <row r="473" spans="2:65" s="1" customFormat="1" ht="28.9" customHeight="1">
      <c r="B473" s="35"/>
      <c r="C473" s="182" t="s">
        <v>455</v>
      </c>
      <c r="D473" s="182" t="s">
        <v>136</v>
      </c>
      <c r="E473" s="183" t="s">
        <v>981</v>
      </c>
      <c r="F473" s="184" t="s">
        <v>982</v>
      </c>
      <c r="G473" s="185" t="s">
        <v>139</v>
      </c>
      <c r="H473" s="186">
        <v>883.4</v>
      </c>
      <c r="I473" s="187"/>
      <c r="J473" s="188">
        <f>ROUND(I473*H473,2)</f>
        <v>0</v>
      </c>
      <c r="K473" s="184" t="s">
        <v>140</v>
      </c>
      <c r="L473" s="55"/>
      <c r="M473" s="189" t="s">
        <v>32</v>
      </c>
      <c r="N473" s="190" t="s">
        <v>47</v>
      </c>
      <c r="O473" s="36"/>
      <c r="P473" s="191">
        <f>O473*H473</f>
        <v>0</v>
      </c>
      <c r="Q473" s="191">
        <v>0</v>
      </c>
      <c r="R473" s="191">
        <f>Q473*H473</f>
        <v>0</v>
      </c>
      <c r="S473" s="191">
        <v>0</v>
      </c>
      <c r="T473" s="192">
        <f>S473*H473</f>
        <v>0</v>
      </c>
      <c r="AR473" s="18" t="s">
        <v>141</v>
      </c>
      <c r="AT473" s="18" t="s">
        <v>136</v>
      </c>
      <c r="AU473" s="18" t="s">
        <v>84</v>
      </c>
      <c r="AY473" s="18" t="s">
        <v>134</v>
      </c>
      <c r="BE473" s="193">
        <f>IF(N473="základní",J473,0)</f>
        <v>0</v>
      </c>
      <c r="BF473" s="193">
        <f>IF(N473="snížená",J473,0)</f>
        <v>0</v>
      </c>
      <c r="BG473" s="193">
        <f>IF(N473="zákl. přenesená",J473,0)</f>
        <v>0</v>
      </c>
      <c r="BH473" s="193">
        <f>IF(N473="sníž. přenesená",J473,0)</f>
        <v>0</v>
      </c>
      <c r="BI473" s="193">
        <f>IF(N473="nulová",J473,0)</f>
        <v>0</v>
      </c>
      <c r="BJ473" s="18" t="s">
        <v>23</v>
      </c>
      <c r="BK473" s="193">
        <f>ROUND(I473*H473,2)</f>
        <v>0</v>
      </c>
      <c r="BL473" s="18" t="s">
        <v>141</v>
      </c>
      <c r="BM473" s="18" t="s">
        <v>983</v>
      </c>
    </row>
    <row r="474" spans="2:65" s="11" customFormat="1">
      <c r="B474" s="194"/>
      <c r="C474" s="195"/>
      <c r="D474" s="196" t="s">
        <v>143</v>
      </c>
      <c r="E474" s="197" t="s">
        <v>32</v>
      </c>
      <c r="F474" s="198" t="s">
        <v>984</v>
      </c>
      <c r="G474" s="195"/>
      <c r="H474" s="199" t="s">
        <v>32</v>
      </c>
      <c r="I474" s="200"/>
      <c r="J474" s="195"/>
      <c r="K474" s="195"/>
      <c r="L474" s="201"/>
      <c r="M474" s="202"/>
      <c r="N474" s="203"/>
      <c r="O474" s="203"/>
      <c r="P474" s="203"/>
      <c r="Q474" s="203"/>
      <c r="R474" s="203"/>
      <c r="S474" s="203"/>
      <c r="T474" s="204"/>
      <c r="AT474" s="205" t="s">
        <v>143</v>
      </c>
      <c r="AU474" s="205" t="s">
        <v>84</v>
      </c>
      <c r="AV474" s="11" t="s">
        <v>23</v>
      </c>
      <c r="AW474" s="11" t="s">
        <v>39</v>
      </c>
      <c r="AX474" s="11" t="s">
        <v>76</v>
      </c>
      <c r="AY474" s="205" t="s">
        <v>134</v>
      </c>
    </row>
    <row r="475" spans="2:65" s="12" customFormat="1">
      <c r="B475" s="206"/>
      <c r="C475" s="207"/>
      <c r="D475" s="196" t="s">
        <v>143</v>
      </c>
      <c r="E475" s="208" t="s">
        <v>32</v>
      </c>
      <c r="F475" s="209" t="s">
        <v>985</v>
      </c>
      <c r="G475" s="207"/>
      <c r="H475" s="210">
        <v>319.60000000000002</v>
      </c>
      <c r="I475" s="211"/>
      <c r="J475" s="207"/>
      <c r="K475" s="207"/>
      <c r="L475" s="212"/>
      <c r="M475" s="213"/>
      <c r="N475" s="214"/>
      <c r="O475" s="214"/>
      <c r="P475" s="214"/>
      <c r="Q475" s="214"/>
      <c r="R475" s="214"/>
      <c r="S475" s="214"/>
      <c r="T475" s="215"/>
      <c r="AT475" s="216" t="s">
        <v>143</v>
      </c>
      <c r="AU475" s="216" t="s">
        <v>84</v>
      </c>
      <c r="AV475" s="12" t="s">
        <v>84</v>
      </c>
      <c r="AW475" s="12" t="s">
        <v>39</v>
      </c>
      <c r="AX475" s="12" t="s">
        <v>76</v>
      </c>
      <c r="AY475" s="216" t="s">
        <v>134</v>
      </c>
    </row>
    <row r="476" spans="2:65" s="11" customFormat="1">
      <c r="B476" s="194"/>
      <c r="C476" s="195"/>
      <c r="D476" s="196" t="s">
        <v>143</v>
      </c>
      <c r="E476" s="197" t="s">
        <v>32</v>
      </c>
      <c r="F476" s="198" t="s">
        <v>783</v>
      </c>
      <c r="G476" s="195"/>
      <c r="H476" s="199" t="s">
        <v>32</v>
      </c>
      <c r="I476" s="200"/>
      <c r="J476" s="195"/>
      <c r="K476" s="195"/>
      <c r="L476" s="201"/>
      <c r="M476" s="202"/>
      <c r="N476" s="203"/>
      <c r="O476" s="203"/>
      <c r="P476" s="203"/>
      <c r="Q476" s="203"/>
      <c r="R476" s="203"/>
      <c r="S476" s="203"/>
      <c r="T476" s="204"/>
      <c r="AT476" s="205" t="s">
        <v>143</v>
      </c>
      <c r="AU476" s="205" t="s">
        <v>84</v>
      </c>
      <c r="AV476" s="11" t="s">
        <v>23</v>
      </c>
      <c r="AW476" s="11" t="s">
        <v>39</v>
      </c>
      <c r="AX476" s="11" t="s">
        <v>76</v>
      </c>
      <c r="AY476" s="205" t="s">
        <v>134</v>
      </c>
    </row>
    <row r="477" spans="2:65" s="12" customFormat="1">
      <c r="B477" s="206"/>
      <c r="C477" s="207"/>
      <c r="D477" s="196" t="s">
        <v>143</v>
      </c>
      <c r="E477" s="208" t="s">
        <v>32</v>
      </c>
      <c r="F477" s="209" t="s">
        <v>986</v>
      </c>
      <c r="G477" s="207"/>
      <c r="H477" s="210">
        <v>101.8</v>
      </c>
      <c r="I477" s="211"/>
      <c r="J477" s="207"/>
      <c r="K477" s="207"/>
      <c r="L477" s="212"/>
      <c r="M477" s="213"/>
      <c r="N477" s="214"/>
      <c r="O477" s="214"/>
      <c r="P477" s="214"/>
      <c r="Q477" s="214"/>
      <c r="R477" s="214"/>
      <c r="S477" s="214"/>
      <c r="T477" s="215"/>
      <c r="AT477" s="216" t="s">
        <v>143</v>
      </c>
      <c r="AU477" s="216" t="s">
        <v>84</v>
      </c>
      <c r="AV477" s="12" t="s">
        <v>84</v>
      </c>
      <c r="AW477" s="12" t="s">
        <v>39</v>
      </c>
      <c r="AX477" s="12" t="s">
        <v>76</v>
      </c>
      <c r="AY477" s="216" t="s">
        <v>134</v>
      </c>
    </row>
    <row r="478" spans="2:65" s="11" customFormat="1">
      <c r="B478" s="194"/>
      <c r="C478" s="195"/>
      <c r="D478" s="196" t="s">
        <v>143</v>
      </c>
      <c r="E478" s="197" t="s">
        <v>32</v>
      </c>
      <c r="F478" s="198" t="s">
        <v>749</v>
      </c>
      <c r="G478" s="195"/>
      <c r="H478" s="199" t="s">
        <v>32</v>
      </c>
      <c r="I478" s="200"/>
      <c r="J478" s="195"/>
      <c r="K478" s="195"/>
      <c r="L478" s="201"/>
      <c r="M478" s="202"/>
      <c r="N478" s="203"/>
      <c r="O478" s="203"/>
      <c r="P478" s="203"/>
      <c r="Q478" s="203"/>
      <c r="R478" s="203"/>
      <c r="S478" s="203"/>
      <c r="T478" s="204"/>
      <c r="AT478" s="205" t="s">
        <v>143</v>
      </c>
      <c r="AU478" s="205" t="s">
        <v>84</v>
      </c>
      <c r="AV478" s="11" t="s">
        <v>23</v>
      </c>
      <c r="AW478" s="11" t="s">
        <v>39</v>
      </c>
      <c r="AX478" s="11" t="s">
        <v>76</v>
      </c>
      <c r="AY478" s="205" t="s">
        <v>134</v>
      </c>
    </row>
    <row r="479" spans="2:65" s="12" customFormat="1">
      <c r="B479" s="206"/>
      <c r="C479" s="207"/>
      <c r="D479" s="196" t="s">
        <v>143</v>
      </c>
      <c r="E479" s="208" t="s">
        <v>32</v>
      </c>
      <c r="F479" s="209" t="s">
        <v>987</v>
      </c>
      <c r="G479" s="207"/>
      <c r="H479" s="210">
        <v>188.6</v>
      </c>
      <c r="I479" s="211"/>
      <c r="J479" s="207"/>
      <c r="K479" s="207"/>
      <c r="L479" s="212"/>
      <c r="M479" s="213"/>
      <c r="N479" s="214"/>
      <c r="O479" s="214"/>
      <c r="P479" s="214"/>
      <c r="Q479" s="214"/>
      <c r="R479" s="214"/>
      <c r="S479" s="214"/>
      <c r="T479" s="215"/>
      <c r="AT479" s="216" t="s">
        <v>143</v>
      </c>
      <c r="AU479" s="216" t="s">
        <v>84</v>
      </c>
      <c r="AV479" s="12" t="s">
        <v>84</v>
      </c>
      <c r="AW479" s="12" t="s">
        <v>39</v>
      </c>
      <c r="AX479" s="12" t="s">
        <v>76</v>
      </c>
      <c r="AY479" s="216" t="s">
        <v>134</v>
      </c>
    </row>
    <row r="480" spans="2:65" s="11" customFormat="1">
      <c r="B480" s="194"/>
      <c r="C480" s="195"/>
      <c r="D480" s="196" t="s">
        <v>143</v>
      </c>
      <c r="E480" s="197" t="s">
        <v>32</v>
      </c>
      <c r="F480" s="198" t="s">
        <v>751</v>
      </c>
      <c r="G480" s="195"/>
      <c r="H480" s="199" t="s">
        <v>32</v>
      </c>
      <c r="I480" s="200"/>
      <c r="J480" s="195"/>
      <c r="K480" s="195"/>
      <c r="L480" s="201"/>
      <c r="M480" s="202"/>
      <c r="N480" s="203"/>
      <c r="O480" s="203"/>
      <c r="P480" s="203"/>
      <c r="Q480" s="203"/>
      <c r="R480" s="203"/>
      <c r="S480" s="203"/>
      <c r="T480" s="204"/>
      <c r="AT480" s="205" t="s">
        <v>143</v>
      </c>
      <c r="AU480" s="205" t="s">
        <v>84</v>
      </c>
      <c r="AV480" s="11" t="s">
        <v>23</v>
      </c>
      <c r="AW480" s="11" t="s">
        <v>39</v>
      </c>
      <c r="AX480" s="11" t="s">
        <v>76</v>
      </c>
      <c r="AY480" s="205" t="s">
        <v>134</v>
      </c>
    </row>
    <row r="481" spans="2:65" s="12" customFormat="1">
      <c r="B481" s="206"/>
      <c r="C481" s="207"/>
      <c r="D481" s="196" t="s">
        <v>143</v>
      </c>
      <c r="E481" s="208" t="s">
        <v>32</v>
      </c>
      <c r="F481" s="209" t="s">
        <v>988</v>
      </c>
      <c r="G481" s="207"/>
      <c r="H481" s="210">
        <v>273.39999999999998</v>
      </c>
      <c r="I481" s="211"/>
      <c r="J481" s="207"/>
      <c r="K481" s="207"/>
      <c r="L481" s="212"/>
      <c r="M481" s="213"/>
      <c r="N481" s="214"/>
      <c r="O481" s="214"/>
      <c r="P481" s="214"/>
      <c r="Q481" s="214"/>
      <c r="R481" s="214"/>
      <c r="S481" s="214"/>
      <c r="T481" s="215"/>
      <c r="AT481" s="216" t="s">
        <v>143</v>
      </c>
      <c r="AU481" s="216" t="s">
        <v>84</v>
      </c>
      <c r="AV481" s="12" t="s">
        <v>84</v>
      </c>
      <c r="AW481" s="12" t="s">
        <v>39</v>
      </c>
      <c r="AX481" s="12" t="s">
        <v>76</v>
      </c>
      <c r="AY481" s="216" t="s">
        <v>134</v>
      </c>
    </row>
    <row r="482" spans="2:65" s="13" customFormat="1">
      <c r="B482" s="217"/>
      <c r="C482" s="218"/>
      <c r="D482" s="219" t="s">
        <v>143</v>
      </c>
      <c r="E482" s="220" t="s">
        <v>32</v>
      </c>
      <c r="F482" s="221" t="s">
        <v>150</v>
      </c>
      <c r="G482" s="218"/>
      <c r="H482" s="222">
        <v>883.4</v>
      </c>
      <c r="I482" s="223"/>
      <c r="J482" s="218"/>
      <c r="K482" s="218"/>
      <c r="L482" s="224"/>
      <c r="M482" s="225"/>
      <c r="N482" s="226"/>
      <c r="O482" s="226"/>
      <c r="P482" s="226"/>
      <c r="Q482" s="226"/>
      <c r="R482" s="226"/>
      <c r="S482" s="226"/>
      <c r="T482" s="227"/>
      <c r="AT482" s="228" t="s">
        <v>143</v>
      </c>
      <c r="AU482" s="228" t="s">
        <v>84</v>
      </c>
      <c r="AV482" s="13" t="s">
        <v>141</v>
      </c>
      <c r="AW482" s="13" t="s">
        <v>39</v>
      </c>
      <c r="AX482" s="13" t="s">
        <v>23</v>
      </c>
      <c r="AY482" s="228" t="s">
        <v>134</v>
      </c>
    </row>
    <row r="483" spans="2:65" s="1" customFormat="1" ht="28.9" customHeight="1">
      <c r="B483" s="35"/>
      <c r="C483" s="182" t="s">
        <v>461</v>
      </c>
      <c r="D483" s="182" t="s">
        <v>136</v>
      </c>
      <c r="E483" s="183" t="s">
        <v>989</v>
      </c>
      <c r="F483" s="184" t="s">
        <v>990</v>
      </c>
      <c r="G483" s="185" t="s">
        <v>139</v>
      </c>
      <c r="H483" s="186">
        <v>883.4</v>
      </c>
      <c r="I483" s="187"/>
      <c r="J483" s="188">
        <f>ROUND(I483*H483,2)</f>
        <v>0</v>
      </c>
      <c r="K483" s="184" t="s">
        <v>140</v>
      </c>
      <c r="L483" s="55"/>
      <c r="M483" s="189" t="s">
        <v>32</v>
      </c>
      <c r="N483" s="190" t="s">
        <v>47</v>
      </c>
      <c r="O483" s="36"/>
      <c r="P483" s="191">
        <f>O483*H483</f>
        <v>0</v>
      </c>
      <c r="Q483" s="191">
        <v>0</v>
      </c>
      <c r="R483" s="191">
        <f>Q483*H483</f>
        <v>0</v>
      </c>
      <c r="S483" s="191">
        <v>0</v>
      </c>
      <c r="T483" s="192">
        <f>S483*H483</f>
        <v>0</v>
      </c>
      <c r="AR483" s="18" t="s">
        <v>141</v>
      </c>
      <c r="AT483" s="18" t="s">
        <v>136</v>
      </c>
      <c r="AU483" s="18" t="s">
        <v>84</v>
      </c>
      <c r="AY483" s="18" t="s">
        <v>134</v>
      </c>
      <c r="BE483" s="193">
        <f>IF(N483="základní",J483,0)</f>
        <v>0</v>
      </c>
      <c r="BF483" s="193">
        <f>IF(N483="snížená",J483,0)</f>
        <v>0</v>
      </c>
      <c r="BG483" s="193">
        <f>IF(N483="zákl. přenesená",J483,0)</f>
        <v>0</v>
      </c>
      <c r="BH483" s="193">
        <f>IF(N483="sníž. přenesená",J483,0)</f>
        <v>0</v>
      </c>
      <c r="BI483" s="193">
        <f>IF(N483="nulová",J483,0)</f>
        <v>0</v>
      </c>
      <c r="BJ483" s="18" t="s">
        <v>23</v>
      </c>
      <c r="BK483" s="193">
        <f>ROUND(I483*H483,2)</f>
        <v>0</v>
      </c>
      <c r="BL483" s="18" t="s">
        <v>141</v>
      </c>
      <c r="BM483" s="18" t="s">
        <v>991</v>
      </c>
    </row>
    <row r="484" spans="2:65" s="11" customFormat="1">
      <c r="B484" s="194"/>
      <c r="C484" s="195"/>
      <c r="D484" s="196" t="s">
        <v>143</v>
      </c>
      <c r="E484" s="197" t="s">
        <v>32</v>
      </c>
      <c r="F484" s="198" t="s">
        <v>984</v>
      </c>
      <c r="G484" s="195"/>
      <c r="H484" s="199" t="s">
        <v>32</v>
      </c>
      <c r="I484" s="200"/>
      <c r="J484" s="195"/>
      <c r="K484" s="195"/>
      <c r="L484" s="201"/>
      <c r="M484" s="202"/>
      <c r="N484" s="203"/>
      <c r="O484" s="203"/>
      <c r="P484" s="203"/>
      <c r="Q484" s="203"/>
      <c r="R484" s="203"/>
      <c r="S484" s="203"/>
      <c r="T484" s="204"/>
      <c r="AT484" s="205" t="s">
        <v>143</v>
      </c>
      <c r="AU484" s="205" t="s">
        <v>84</v>
      </c>
      <c r="AV484" s="11" t="s">
        <v>23</v>
      </c>
      <c r="AW484" s="11" t="s">
        <v>39</v>
      </c>
      <c r="AX484" s="11" t="s">
        <v>76</v>
      </c>
      <c r="AY484" s="205" t="s">
        <v>134</v>
      </c>
    </row>
    <row r="485" spans="2:65" s="12" customFormat="1">
      <c r="B485" s="206"/>
      <c r="C485" s="207"/>
      <c r="D485" s="196" t="s">
        <v>143</v>
      </c>
      <c r="E485" s="208" t="s">
        <v>32</v>
      </c>
      <c r="F485" s="209" t="s">
        <v>985</v>
      </c>
      <c r="G485" s="207"/>
      <c r="H485" s="210">
        <v>319.60000000000002</v>
      </c>
      <c r="I485" s="211"/>
      <c r="J485" s="207"/>
      <c r="K485" s="207"/>
      <c r="L485" s="212"/>
      <c r="M485" s="213"/>
      <c r="N485" s="214"/>
      <c r="O485" s="214"/>
      <c r="P485" s="214"/>
      <c r="Q485" s="214"/>
      <c r="R485" s="214"/>
      <c r="S485" s="214"/>
      <c r="T485" s="215"/>
      <c r="AT485" s="216" t="s">
        <v>143</v>
      </c>
      <c r="AU485" s="216" t="s">
        <v>84</v>
      </c>
      <c r="AV485" s="12" t="s">
        <v>84</v>
      </c>
      <c r="AW485" s="12" t="s">
        <v>39</v>
      </c>
      <c r="AX485" s="12" t="s">
        <v>76</v>
      </c>
      <c r="AY485" s="216" t="s">
        <v>134</v>
      </c>
    </row>
    <row r="486" spans="2:65" s="11" customFormat="1">
      <c r="B486" s="194"/>
      <c r="C486" s="195"/>
      <c r="D486" s="196" t="s">
        <v>143</v>
      </c>
      <c r="E486" s="197" t="s">
        <v>32</v>
      </c>
      <c r="F486" s="198" t="s">
        <v>992</v>
      </c>
      <c r="G486" s="195"/>
      <c r="H486" s="199" t="s">
        <v>32</v>
      </c>
      <c r="I486" s="200"/>
      <c r="J486" s="195"/>
      <c r="K486" s="195"/>
      <c r="L486" s="201"/>
      <c r="M486" s="202"/>
      <c r="N486" s="203"/>
      <c r="O486" s="203"/>
      <c r="P486" s="203"/>
      <c r="Q486" s="203"/>
      <c r="R486" s="203"/>
      <c r="S486" s="203"/>
      <c r="T486" s="204"/>
      <c r="AT486" s="205" t="s">
        <v>143</v>
      </c>
      <c r="AU486" s="205" t="s">
        <v>84</v>
      </c>
      <c r="AV486" s="11" t="s">
        <v>23</v>
      </c>
      <c r="AW486" s="11" t="s">
        <v>39</v>
      </c>
      <c r="AX486" s="11" t="s">
        <v>76</v>
      </c>
      <c r="AY486" s="205" t="s">
        <v>134</v>
      </c>
    </row>
    <row r="487" spans="2:65" s="12" customFormat="1">
      <c r="B487" s="206"/>
      <c r="C487" s="207"/>
      <c r="D487" s="196" t="s">
        <v>143</v>
      </c>
      <c r="E487" s="208" t="s">
        <v>32</v>
      </c>
      <c r="F487" s="209" t="s">
        <v>986</v>
      </c>
      <c r="G487" s="207"/>
      <c r="H487" s="210">
        <v>101.8</v>
      </c>
      <c r="I487" s="211"/>
      <c r="J487" s="207"/>
      <c r="K487" s="207"/>
      <c r="L487" s="212"/>
      <c r="M487" s="213"/>
      <c r="N487" s="214"/>
      <c r="O487" s="214"/>
      <c r="P487" s="214"/>
      <c r="Q487" s="214"/>
      <c r="R487" s="214"/>
      <c r="S487" s="214"/>
      <c r="T487" s="215"/>
      <c r="AT487" s="216" t="s">
        <v>143</v>
      </c>
      <c r="AU487" s="216" t="s">
        <v>84</v>
      </c>
      <c r="AV487" s="12" t="s">
        <v>84</v>
      </c>
      <c r="AW487" s="12" t="s">
        <v>39</v>
      </c>
      <c r="AX487" s="12" t="s">
        <v>76</v>
      </c>
      <c r="AY487" s="216" t="s">
        <v>134</v>
      </c>
    </row>
    <row r="488" spans="2:65" s="11" customFormat="1">
      <c r="B488" s="194"/>
      <c r="C488" s="195"/>
      <c r="D488" s="196" t="s">
        <v>143</v>
      </c>
      <c r="E488" s="197" t="s">
        <v>32</v>
      </c>
      <c r="F488" s="198" t="s">
        <v>993</v>
      </c>
      <c r="G488" s="195"/>
      <c r="H488" s="199" t="s">
        <v>32</v>
      </c>
      <c r="I488" s="200"/>
      <c r="J488" s="195"/>
      <c r="K488" s="195"/>
      <c r="L488" s="201"/>
      <c r="M488" s="202"/>
      <c r="N488" s="203"/>
      <c r="O488" s="203"/>
      <c r="P488" s="203"/>
      <c r="Q488" s="203"/>
      <c r="R488" s="203"/>
      <c r="S488" s="203"/>
      <c r="T488" s="204"/>
      <c r="AT488" s="205" t="s">
        <v>143</v>
      </c>
      <c r="AU488" s="205" t="s">
        <v>84</v>
      </c>
      <c r="AV488" s="11" t="s">
        <v>23</v>
      </c>
      <c r="AW488" s="11" t="s">
        <v>39</v>
      </c>
      <c r="AX488" s="11" t="s">
        <v>76</v>
      </c>
      <c r="AY488" s="205" t="s">
        <v>134</v>
      </c>
    </row>
    <row r="489" spans="2:65" s="12" customFormat="1">
      <c r="B489" s="206"/>
      <c r="C489" s="207"/>
      <c r="D489" s="196" t="s">
        <v>143</v>
      </c>
      <c r="E489" s="208" t="s">
        <v>32</v>
      </c>
      <c r="F489" s="209" t="s">
        <v>987</v>
      </c>
      <c r="G489" s="207"/>
      <c r="H489" s="210">
        <v>188.6</v>
      </c>
      <c r="I489" s="211"/>
      <c r="J489" s="207"/>
      <c r="K489" s="207"/>
      <c r="L489" s="212"/>
      <c r="M489" s="213"/>
      <c r="N489" s="214"/>
      <c r="O489" s="214"/>
      <c r="P489" s="214"/>
      <c r="Q489" s="214"/>
      <c r="R489" s="214"/>
      <c r="S489" s="214"/>
      <c r="T489" s="215"/>
      <c r="AT489" s="216" t="s">
        <v>143</v>
      </c>
      <c r="AU489" s="216" t="s">
        <v>84</v>
      </c>
      <c r="AV489" s="12" t="s">
        <v>84</v>
      </c>
      <c r="AW489" s="12" t="s">
        <v>39</v>
      </c>
      <c r="AX489" s="12" t="s">
        <v>76</v>
      </c>
      <c r="AY489" s="216" t="s">
        <v>134</v>
      </c>
    </row>
    <row r="490" spans="2:65" s="11" customFormat="1">
      <c r="B490" s="194"/>
      <c r="C490" s="195"/>
      <c r="D490" s="196" t="s">
        <v>143</v>
      </c>
      <c r="E490" s="197" t="s">
        <v>32</v>
      </c>
      <c r="F490" s="198" t="s">
        <v>994</v>
      </c>
      <c r="G490" s="195"/>
      <c r="H490" s="199" t="s">
        <v>32</v>
      </c>
      <c r="I490" s="200"/>
      <c r="J490" s="195"/>
      <c r="K490" s="195"/>
      <c r="L490" s="201"/>
      <c r="M490" s="202"/>
      <c r="N490" s="203"/>
      <c r="O490" s="203"/>
      <c r="P490" s="203"/>
      <c r="Q490" s="203"/>
      <c r="R490" s="203"/>
      <c r="S490" s="203"/>
      <c r="T490" s="204"/>
      <c r="AT490" s="205" t="s">
        <v>143</v>
      </c>
      <c r="AU490" s="205" t="s">
        <v>84</v>
      </c>
      <c r="AV490" s="11" t="s">
        <v>23</v>
      </c>
      <c r="AW490" s="11" t="s">
        <v>39</v>
      </c>
      <c r="AX490" s="11" t="s">
        <v>76</v>
      </c>
      <c r="AY490" s="205" t="s">
        <v>134</v>
      </c>
    </row>
    <row r="491" spans="2:65" s="12" customFormat="1">
      <c r="B491" s="206"/>
      <c r="C491" s="207"/>
      <c r="D491" s="196" t="s">
        <v>143</v>
      </c>
      <c r="E491" s="208" t="s">
        <v>32</v>
      </c>
      <c r="F491" s="209" t="s">
        <v>988</v>
      </c>
      <c r="G491" s="207"/>
      <c r="H491" s="210">
        <v>273.39999999999998</v>
      </c>
      <c r="I491" s="211"/>
      <c r="J491" s="207"/>
      <c r="K491" s="207"/>
      <c r="L491" s="212"/>
      <c r="M491" s="213"/>
      <c r="N491" s="214"/>
      <c r="O491" s="214"/>
      <c r="P491" s="214"/>
      <c r="Q491" s="214"/>
      <c r="R491" s="214"/>
      <c r="S491" s="214"/>
      <c r="T491" s="215"/>
      <c r="AT491" s="216" t="s">
        <v>143</v>
      </c>
      <c r="AU491" s="216" t="s">
        <v>84</v>
      </c>
      <c r="AV491" s="12" t="s">
        <v>84</v>
      </c>
      <c r="AW491" s="12" t="s">
        <v>39</v>
      </c>
      <c r="AX491" s="12" t="s">
        <v>76</v>
      </c>
      <c r="AY491" s="216" t="s">
        <v>134</v>
      </c>
    </row>
    <row r="492" spans="2:65" s="13" customFormat="1">
      <c r="B492" s="217"/>
      <c r="C492" s="218"/>
      <c r="D492" s="219" t="s">
        <v>143</v>
      </c>
      <c r="E492" s="220" t="s">
        <v>32</v>
      </c>
      <c r="F492" s="221" t="s">
        <v>150</v>
      </c>
      <c r="G492" s="218"/>
      <c r="H492" s="222">
        <v>883.4</v>
      </c>
      <c r="I492" s="223"/>
      <c r="J492" s="218"/>
      <c r="K492" s="218"/>
      <c r="L492" s="224"/>
      <c r="M492" s="225"/>
      <c r="N492" s="226"/>
      <c r="O492" s="226"/>
      <c r="P492" s="226"/>
      <c r="Q492" s="226"/>
      <c r="R492" s="226"/>
      <c r="S492" s="226"/>
      <c r="T492" s="227"/>
      <c r="AT492" s="228" t="s">
        <v>143</v>
      </c>
      <c r="AU492" s="228" t="s">
        <v>84</v>
      </c>
      <c r="AV492" s="13" t="s">
        <v>141</v>
      </c>
      <c r="AW492" s="13" t="s">
        <v>39</v>
      </c>
      <c r="AX492" s="13" t="s">
        <v>23</v>
      </c>
      <c r="AY492" s="228" t="s">
        <v>134</v>
      </c>
    </row>
    <row r="493" spans="2:65" s="1" customFormat="1" ht="20.45" customHeight="1">
      <c r="B493" s="35"/>
      <c r="C493" s="243" t="s">
        <v>465</v>
      </c>
      <c r="D493" s="243" t="s">
        <v>387</v>
      </c>
      <c r="E493" s="244" t="s">
        <v>995</v>
      </c>
      <c r="F493" s="245" t="s">
        <v>996</v>
      </c>
      <c r="G493" s="246" t="s">
        <v>997</v>
      </c>
      <c r="H493" s="247">
        <v>13.250999999999999</v>
      </c>
      <c r="I493" s="248"/>
      <c r="J493" s="249">
        <f>ROUND(I493*H493,2)</f>
        <v>0</v>
      </c>
      <c r="K493" s="245" t="s">
        <v>140</v>
      </c>
      <c r="L493" s="250"/>
      <c r="M493" s="251" t="s">
        <v>32</v>
      </c>
      <c r="N493" s="252" t="s">
        <v>47</v>
      </c>
      <c r="O493" s="36"/>
      <c r="P493" s="191">
        <f>O493*H493</f>
        <v>0</v>
      </c>
      <c r="Q493" s="191">
        <v>1E-3</v>
      </c>
      <c r="R493" s="191">
        <f>Q493*H493</f>
        <v>1.3250999999999999E-2</v>
      </c>
      <c r="S493" s="191">
        <v>0</v>
      </c>
      <c r="T493" s="192">
        <f>S493*H493</f>
        <v>0</v>
      </c>
      <c r="AR493" s="18" t="s">
        <v>195</v>
      </c>
      <c r="AT493" s="18" t="s">
        <v>387</v>
      </c>
      <c r="AU493" s="18" t="s">
        <v>84</v>
      </c>
      <c r="AY493" s="18" t="s">
        <v>134</v>
      </c>
      <c r="BE493" s="193">
        <f>IF(N493="základní",J493,0)</f>
        <v>0</v>
      </c>
      <c r="BF493" s="193">
        <f>IF(N493="snížená",J493,0)</f>
        <v>0</v>
      </c>
      <c r="BG493" s="193">
        <f>IF(N493="zákl. přenesená",J493,0)</f>
        <v>0</v>
      </c>
      <c r="BH493" s="193">
        <f>IF(N493="sníž. přenesená",J493,0)</f>
        <v>0</v>
      </c>
      <c r="BI493" s="193">
        <f>IF(N493="nulová",J493,0)</f>
        <v>0</v>
      </c>
      <c r="BJ493" s="18" t="s">
        <v>23</v>
      </c>
      <c r="BK493" s="193">
        <f>ROUND(I493*H493,2)</f>
        <v>0</v>
      </c>
      <c r="BL493" s="18" t="s">
        <v>141</v>
      </c>
      <c r="BM493" s="18" t="s">
        <v>998</v>
      </c>
    </row>
    <row r="494" spans="2:65" s="12" customFormat="1">
      <c r="B494" s="206"/>
      <c r="C494" s="207"/>
      <c r="D494" s="196" t="s">
        <v>143</v>
      </c>
      <c r="E494" s="208" t="s">
        <v>32</v>
      </c>
      <c r="F494" s="209" t="s">
        <v>999</v>
      </c>
      <c r="G494" s="207"/>
      <c r="H494" s="210">
        <v>883.4</v>
      </c>
      <c r="I494" s="211"/>
      <c r="J494" s="207"/>
      <c r="K494" s="207"/>
      <c r="L494" s="212"/>
      <c r="M494" s="213"/>
      <c r="N494" s="214"/>
      <c r="O494" s="214"/>
      <c r="P494" s="214"/>
      <c r="Q494" s="214"/>
      <c r="R494" s="214"/>
      <c r="S494" s="214"/>
      <c r="T494" s="215"/>
      <c r="AT494" s="216" t="s">
        <v>143</v>
      </c>
      <c r="AU494" s="216" t="s">
        <v>84</v>
      </c>
      <c r="AV494" s="12" t="s">
        <v>84</v>
      </c>
      <c r="AW494" s="12" t="s">
        <v>39</v>
      </c>
      <c r="AX494" s="12" t="s">
        <v>23</v>
      </c>
      <c r="AY494" s="216" t="s">
        <v>134</v>
      </c>
    </row>
    <row r="495" spans="2:65" s="12" customFormat="1">
      <c r="B495" s="206"/>
      <c r="C495" s="207"/>
      <c r="D495" s="196" t="s">
        <v>143</v>
      </c>
      <c r="E495" s="207"/>
      <c r="F495" s="209" t="s">
        <v>1000</v>
      </c>
      <c r="G495" s="207"/>
      <c r="H495" s="210">
        <v>13.250999999999999</v>
      </c>
      <c r="I495" s="211"/>
      <c r="J495" s="207"/>
      <c r="K495" s="207"/>
      <c r="L495" s="212"/>
      <c r="M495" s="213"/>
      <c r="N495" s="214"/>
      <c r="O495" s="214"/>
      <c r="P495" s="214"/>
      <c r="Q495" s="214"/>
      <c r="R495" s="214"/>
      <c r="S495" s="214"/>
      <c r="T495" s="215"/>
      <c r="AT495" s="216" t="s">
        <v>143</v>
      </c>
      <c r="AU495" s="216" t="s">
        <v>84</v>
      </c>
      <c r="AV495" s="12" t="s">
        <v>84</v>
      </c>
      <c r="AW495" s="12" t="s">
        <v>4</v>
      </c>
      <c r="AX495" s="12" t="s">
        <v>23</v>
      </c>
      <c r="AY495" s="216" t="s">
        <v>134</v>
      </c>
    </row>
    <row r="496" spans="2:65" s="10" customFormat="1" ht="22.35" customHeight="1">
      <c r="B496" s="165"/>
      <c r="C496" s="166"/>
      <c r="D496" s="179" t="s">
        <v>75</v>
      </c>
      <c r="E496" s="180" t="s">
        <v>253</v>
      </c>
      <c r="F496" s="180" t="s">
        <v>419</v>
      </c>
      <c r="G496" s="166"/>
      <c r="H496" s="166"/>
      <c r="I496" s="169"/>
      <c r="J496" s="181">
        <f>BK496</f>
        <v>0</v>
      </c>
      <c r="K496" s="166"/>
      <c r="L496" s="171"/>
      <c r="M496" s="172"/>
      <c r="N496" s="173"/>
      <c r="O496" s="173"/>
      <c r="P496" s="174">
        <f>SUM(P497:P501)</f>
        <v>0</v>
      </c>
      <c r="Q496" s="173"/>
      <c r="R496" s="174">
        <f>SUM(R497:R501)</f>
        <v>0</v>
      </c>
      <c r="S496" s="173"/>
      <c r="T496" s="175">
        <f>SUM(T497:T501)</f>
        <v>0</v>
      </c>
      <c r="AR496" s="176" t="s">
        <v>23</v>
      </c>
      <c r="AT496" s="177" t="s">
        <v>75</v>
      </c>
      <c r="AU496" s="177" t="s">
        <v>84</v>
      </c>
      <c r="AY496" s="176" t="s">
        <v>134</v>
      </c>
      <c r="BK496" s="178">
        <f>SUM(BK497:BK501)</f>
        <v>0</v>
      </c>
    </row>
    <row r="497" spans="2:65" s="1" customFormat="1" ht="28.9" customHeight="1">
      <c r="B497" s="35"/>
      <c r="C497" s="182" t="s">
        <v>475</v>
      </c>
      <c r="D497" s="182" t="s">
        <v>136</v>
      </c>
      <c r="E497" s="183" t="s">
        <v>421</v>
      </c>
      <c r="F497" s="184" t="s">
        <v>422</v>
      </c>
      <c r="G497" s="185" t="s">
        <v>214</v>
      </c>
      <c r="H497" s="186">
        <v>323.18</v>
      </c>
      <c r="I497" s="187"/>
      <c r="J497" s="188">
        <f>ROUND(I497*H497,2)</f>
        <v>0</v>
      </c>
      <c r="K497" s="184" t="s">
        <v>140</v>
      </c>
      <c r="L497" s="55"/>
      <c r="M497" s="189" t="s">
        <v>32</v>
      </c>
      <c r="N497" s="190" t="s">
        <v>47</v>
      </c>
      <c r="O497" s="36"/>
      <c r="P497" s="191">
        <f>O497*H497</f>
        <v>0</v>
      </c>
      <c r="Q497" s="191">
        <v>0</v>
      </c>
      <c r="R497" s="191">
        <f>Q497*H497</f>
        <v>0</v>
      </c>
      <c r="S497" s="191">
        <v>0</v>
      </c>
      <c r="T497" s="192">
        <f>S497*H497</f>
        <v>0</v>
      </c>
      <c r="AR497" s="18" t="s">
        <v>141</v>
      </c>
      <c r="AT497" s="18" t="s">
        <v>136</v>
      </c>
      <c r="AU497" s="18" t="s">
        <v>159</v>
      </c>
      <c r="AY497" s="18" t="s">
        <v>134</v>
      </c>
      <c r="BE497" s="193">
        <f>IF(N497="základní",J497,0)</f>
        <v>0</v>
      </c>
      <c r="BF497" s="193">
        <f>IF(N497="snížená",J497,0)</f>
        <v>0</v>
      </c>
      <c r="BG497" s="193">
        <f>IF(N497="zákl. přenesená",J497,0)</f>
        <v>0</v>
      </c>
      <c r="BH497" s="193">
        <f>IF(N497="sníž. přenesená",J497,0)</f>
        <v>0</v>
      </c>
      <c r="BI497" s="193">
        <f>IF(N497="nulová",J497,0)</f>
        <v>0</v>
      </c>
      <c r="BJ497" s="18" t="s">
        <v>23</v>
      </c>
      <c r="BK497" s="193">
        <f>ROUND(I497*H497,2)</f>
        <v>0</v>
      </c>
      <c r="BL497" s="18" t="s">
        <v>141</v>
      </c>
      <c r="BM497" s="18" t="s">
        <v>1001</v>
      </c>
    </row>
    <row r="498" spans="2:65" s="11" customFormat="1">
      <c r="B498" s="194"/>
      <c r="C498" s="195"/>
      <c r="D498" s="196" t="s">
        <v>143</v>
      </c>
      <c r="E498" s="197" t="s">
        <v>32</v>
      </c>
      <c r="F498" s="198" t="s">
        <v>424</v>
      </c>
      <c r="G498" s="195"/>
      <c r="H498" s="199" t="s">
        <v>32</v>
      </c>
      <c r="I498" s="200"/>
      <c r="J498" s="195"/>
      <c r="K498" s="195"/>
      <c r="L498" s="201"/>
      <c r="M498" s="202"/>
      <c r="N498" s="203"/>
      <c r="O498" s="203"/>
      <c r="P498" s="203"/>
      <c r="Q498" s="203"/>
      <c r="R498" s="203"/>
      <c r="S498" s="203"/>
      <c r="T498" s="204"/>
      <c r="AT498" s="205" t="s">
        <v>143</v>
      </c>
      <c r="AU498" s="205" t="s">
        <v>159</v>
      </c>
      <c r="AV498" s="11" t="s">
        <v>23</v>
      </c>
      <c r="AW498" s="11" t="s">
        <v>39</v>
      </c>
      <c r="AX498" s="11" t="s">
        <v>76</v>
      </c>
      <c r="AY498" s="205" t="s">
        <v>134</v>
      </c>
    </row>
    <row r="499" spans="2:65" s="12" customFormat="1">
      <c r="B499" s="206"/>
      <c r="C499" s="207"/>
      <c r="D499" s="196" t="s">
        <v>143</v>
      </c>
      <c r="E499" s="208" t="s">
        <v>32</v>
      </c>
      <c r="F499" s="209" t="s">
        <v>1002</v>
      </c>
      <c r="G499" s="207"/>
      <c r="H499" s="210">
        <v>236.32400000000001</v>
      </c>
      <c r="I499" s="211"/>
      <c r="J499" s="207"/>
      <c r="K499" s="207"/>
      <c r="L499" s="212"/>
      <c r="M499" s="213"/>
      <c r="N499" s="214"/>
      <c r="O499" s="214"/>
      <c r="P499" s="214"/>
      <c r="Q499" s="214"/>
      <c r="R499" s="214"/>
      <c r="S499" s="214"/>
      <c r="T499" s="215"/>
      <c r="AT499" s="216" t="s">
        <v>143</v>
      </c>
      <c r="AU499" s="216" t="s">
        <v>159</v>
      </c>
      <c r="AV499" s="12" t="s">
        <v>84</v>
      </c>
      <c r="AW499" s="12" t="s">
        <v>39</v>
      </c>
      <c r="AX499" s="12" t="s">
        <v>76</v>
      </c>
      <c r="AY499" s="216" t="s">
        <v>134</v>
      </c>
    </row>
    <row r="500" spans="2:65" s="12" customFormat="1">
      <c r="B500" s="206"/>
      <c r="C500" s="207"/>
      <c r="D500" s="196" t="s">
        <v>143</v>
      </c>
      <c r="E500" s="208" t="s">
        <v>32</v>
      </c>
      <c r="F500" s="209" t="s">
        <v>1003</v>
      </c>
      <c r="G500" s="207"/>
      <c r="H500" s="210">
        <v>86.855999999999995</v>
      </c>
      <c r="I500" s="211"/>
      <c r="J500" s="207"/>
      <c r="K500" s="207"/>
      <c r="L500" s="212"/>
      <c r="M500" s="213"/>
      <c r="N500" s="214"/>
      <c r="O500" s="214"/>
      <c r="P500" s="214"/>
      <c r="Q500" s="214"/>
      <c r="R500" s="214"/>
      <c r="S500" s="214"/>
      <c r="T500" s="215"/>
      <c r="AT500" s="216" t="s">
        <v>143</v>
      </c>
      <c r="AU500" s="216" t="s">
        <v>159</v>
      </c>
      <c r="AV500" s="12" t="s">
        <v>84</v>
      </c>
      <c r="AW500" s="12" t="s">
        <v>39</v>
      </c>
      <c r="AX500" s="12" t="s">
        <v>76</v>
      </c>
      <c r="AY500" s="216" t="s">
        <v>134</v>
      </c>
    </row>
    <row r="501" spans="2:65" s="13" customFormat="1">
      <c r="B501" s="217"/>
      <c r="C501" s="218"/>
      <c r="D501" s="196" t="s">
        <v>143</v>
      </c>
      <c r="E501" s="253" t="s">
        <v>32</v>
      </c>
      <c r="F501" s="254" t="s">
        <v>150</v>
      </c>
      <c r="G501" s="218"/>
      <c r="H501" s="255">
        <v>323.18</v>
      </c>
      <c r="I501" s="223"/>
      <c r="J501" s="218"/>
      <c r="K501" s="218"/>
      <c r="L501" s="224"/>
      <c r="M501" s="225"/>
      <c r="N501" s="226"/>
      <c r="O501" s="226"/>
      <c r="P501" s="226"/>
      <c r="Q501" s="226"/>
      <c r="R501" s="226"/>
      <c r="S501" s="226"/>
      <c r="T501" s="227"/>
      <c r="AT501" s="228" t="s">
        <v>143</v>
      </c>
      <c r="AU501" s="228" t="s">
        <v>159</v>
      </c>
      <c r="AV501" s="13" t="s">
        <v>141</v>
      </c>
      <c r="AW501" s="13" t="s">
        <v>39</v>
      </c>
      <c r="AX501" s="13" t="s">
        <v>23</v>
      </c>
      <c r="AY501" s="228" t="s">
        <v>134</v>
      </c>
    </row>
    <row r="502" spans="2:65" s="10" customFormat="1" ht="29.85" customHeight="1">
      <c r="B502" s="165"/>
      <c r="C502" s="166"/>
      <c r="D502" s="179" t="s">
        <v>75</v>
      </c>
      <c r="E502" s="180" t="s">
        <v>159</v>
      </c>
      <c r="F502" s="180" t="s">
        <v>427</v>
      </c>
      <c r="G502" s="166"/>
      <c r="H502" s="166"/>
      <c r="I502" s="169"/>
      <c r="J502" s="181">
        <f>BK502</f>
        <v>0</v>
      </c>
      <c r="K502" s="166"/>
      <c r="L502" s="171"/>
      <c r="M502" s="172"/>
      <c r="N502" s="173"/>
      <c r="O502" s="173"/>
      <c r="P502" s="174">
        <f>SUM(P503:P504)</f>
        <v>0</v>
      </c>
      <c r="Q502" s="173"/>
      <c r="R502" s="174">
        <f>SUM(R503:R504)</f>
        <v>0</v>
      </c>
      <c r="S502" s="173"/>
      <c r="T502" s="175">
        <f>SUM(T503:T504)</f>
        <v>0</v>
      </c>
      <c r="AR502" s="176" t="s">
        <v>23</v>
      </c>
      <c r="AT502" s="177" t="s">
        <v>75</v>
      </c>
      <c r="AU502" s="177" t="s">
        <v>23</v>
      </c>
      <c r="AY502" s="176" t="s">
        <v>134</v>
      </c>
      <c r="BK502" s="178">
        <f>SUM(BK503:BK504)</f>
        <v>0</v>
      </c>
    </row>
    <row r="503" spans="2:65" s="1" customFormat="1" ht="20.45" customHeight="1">
      <c r="B503" s="35"/>
      <c r="C503" s="182" t="s">
        <v>481</v>
      </c>
      <c r="D503" s="182" t="s">
        <v>136</v>
      </c>
      <c r="E503" s="183" t="s">
        <v>429</v>
      </c>
      <c r="F503" s="184" t="s">
        <v>430</v>
      </c>
      <c r="G503" s="185" t="s">
        <v>198</v>
      </c>
      <c r="H503" s="186">
        <v>1298</v>
      </c>
      <c r="I503" s="187"/>
      <c r="J503" s="188">
        <f>ROUND(I503*H503,2)</f>
        <v>0</v>
      </c>
      <c r="K503" s="184" t="s">
        <v>140</v>
      </c>
      <c r="L503" s="55"/>
      <c r="M503" s="189" t="s">
        <v>32</v>
      </c>
      <c r="N503" s="190" t="s">
        <v>47</v>
      </c>
      <c r="O503" s="36"/>
      <c r="P503" s="191">
        <f>O503*H503</f>
        <v>0</v>
      </c>
      <c r="Q503" s="191">
        <v>0</v>
      </c>
      <c r="R503" s="191">
        <f>Q503*H503</f>
        <v>0</v>
      </c>
      <c r="S503" s="191">
        <v>0</v>
      </c>
      <c r="T503" s="192">
        <f>S503*H503</f>
        <v>0</v>
      </c>
      <c r="AR503" s="18" t="s">
        <v>141</v>
      </c>
      <c r="AT503" s="18" t="s">
        <v>136</v>
      </c>
      <c r="AU503" s="18" t="s">
        <v>84</v>
      </c>
      <c r="AY503" s="18" t="s">
        <v>134</v>
      </c>
      <c r="BE503" s="193">
        <f>IF(N503="základní",J503,0)</f>
        <v>0</v>
      </c>
      <c r="BF503" s="193">
        <f>IF(N503="snížená",J503,0)</f>
        <v>0</v>
      </c>
      <c r="BG503" s="193">
        <f>IF(N503="zákl. přenesená",J503,0)</f>
        <v>0</v>
      </c>
      <c r="BH503" s="193">
        <f>IF(N503="sníž. přenesená",J503,0)</f>
        <v>0</v>
      </c>
      <c r="BI503" s="193">
        <f>IF(N503="nulová",J503,0)</f>
        <v>0</v>
      </c>
      <c r="BJ503" s="18" t="s">
        <v>23</v>
      </c>
      <c r="BK503" s="193">
        <f>ROUND(I503*H503,2)</f>
        <v>0</v>
      </c>
      <c r="BL503" s="18" t="s">
        <v>141</v>
      </c>
      <c r="BM503" s="18" t="s">
        <v>1004</v>
      </c>
    </row>
    <row r="504" spans="2:65" s="12" customFormat="1">
      <c r="B504" s="206"/>
      <c r="C504" s="207"/>
      <c r="D504" s="196" t="s">
        <v>143</v>
      </c>
      <c r="E504" s="208" t="s">
        <v>32</v>
      </c>
      <c r="F504" s="209" t="s">
        <v>1005</v>
      </c>
      <c r="G504" s="207"/>
      <c r="H504" s="210">
        <v>1298</v>
      </c>
      <c r="I504" s="211"/>
      <c r="J504" s="207"/>
      <c r="K504" s="207"/>
      <c r="L504" s="212"/>
      <c r="M504" s="213"/>
      <c r="N504" s="214"/>
      <c r="O504" s="214"/>
      <c r="P504" s="214"/>
      <c r="Q504" s="214"/>
      <c r="R504" s="214"/>
      <c r="S504" s="214"/>
      <c r="T504" s="215"/>
      <c r="AT504" s="216" t="s">
        <v>143</v>
      </c>
      <c r="AU504" s="216" t="s">
        <v>84</v>
      </c>
      <c r="AV504" s="12" t="s">
        <v>84</v>
      </c>
      <c r="AW504" s="12" t="s">
        <v>39</v>
      </c>
      <c r="AX504" s="12" t="s">
        <v>23</v>
      </c>
      <c r="AY504" s="216" t="s">
        <v>134</v>
      </c>
    </row>
    <row r="505" spans="2:65" s="10" customFormat="1" ht="29.85" customHeight="1">
      <c r="B505" s="165"/>
      <c r="C505" s="166"/>
      <c r="D505" s="179" t="s">
        <v>75</v>
      </c>
      <c r="E505" s="180" t="s">
        <v>141</v>
      </c>
      <c r="F505" s="180" t="s">
        <v>433</v>
      </c>
      <c r="G505" s="166"/>
      <c r="H505" s="166"/>
      <c r="I505" s="169"/>
      <c r="J505" s="181">
        <f>BK505</f>
        <v>0</v>
      </c>
      <c r="K505" s="166"/>
      <c r="L505" s="171"/>
      <c r="M505" s="172"/>
      <c r="N505" s="173"/>
      <c r="O505" s="173"/>
      <c r="P505" s="174">
        <f>SUM(P506:P552)</f>
        <v>0</v>
      </c>
      <c r="Q505" s="173"/>
      <c r="R505" s="174">
        <f>SUM(R506:R552)</f>
        <v>0.49420000000000003</v>
      </c>
      <c r="S505" s="173"/>
      <c r="T505" s="175">
        <f>SUM(T506:T552)</f>
        <v>0</v>
      </c>
      <c r="AR505" s="176" t="s">
        <v>23</v>
      </c>
      <c r="AT505" s="177" t="s">
        <v>75</v>
      </c>
      <c r="AU505" s="177" t="s">
        <v>23</v>
      </c>
      <c r="AY505" s="176" t="s">
        <v>134</v>
      </c>
      <c r="BK505" s="178">
        <f>SUM(BK506:BK552)</f>
        <v>0</v>
      </c>
    </row>
    <row r="506" spans="2:65" s="1" customFormat="1" ht="28.9" customHeight="1">
      <c r="B506" s="35"/>
      <c r="C506" s="182" t="s">
        <v>487</v>
      </c>
      <c r="D506" s="182" t="s">
        <v>136</v>
      </c>
      <c r="E506" s="183" t="s">
        <v>435</v>
      </c>
      <c r="F506" s="184" t="s">
        <v>436</v>
      </c>
      <c r="G506" s="185" t="s">
        <v>214</v>
      </c>
      <c r="H506" s="186">
        <v>214.17</v>
      </c>
      <c r="I506" s="187"/>
      <c r="J506" s="188">
        <f>ROUND(I506*H506,2)</f>
        <v>0</v>
      </c>
      <c r="K506" s="184" t="s">
        <v>140</v>
      </c>
      <c r="L506" s="55"/>
      <c r="M506" s="189" t="s">
        <v>32</v>
      </c>
      <c r="N506" s="190" t="s">
        <v>47</v>
      </c>
      <c r="O506" s="36"/>
      <c r="P506" s="191">
        <f>O506*H506</f>
        <v>0</v>
      </c>
      <c r="Q506" s="191">
        <v>0</v>
      </c>
      <c r="R506" s="191">
        <f>Q506*H506</f>
        <v>0</v>
      </c>
      <c r="S506" s="191">
        <v>0</v>
      </c>
      <c r="T506" s="192">
        <f>S506*H506</f>
        <v>0</v>
      </c>
      <c r="AR506" s="18" t="s">
        <v>141</v>
      </c>
      <c r="AT506" s="18" t="s">
        <v>136</v>
      </c>
      <c r="AU506" s="18" t="s">
        <v>84</v>
      </c>
      <c r="AY506" s="18" t="s">
        <v>134</v>
      </c>
      <c r="BE506" s="193">
        <f>IF(N506="základní",J506,0)</f>
        <v>0</v>
      </c>
      <c r="BF506" s="193">
        <f>IF(N506="snížená",J506,0)</f>
        <v>0</v>
      </c>
      <c r="BG506" s="193">
        <f>IF(N506="zákl. přenesená",J506,0)</f>
        <v>0</v>
      </c>
      <c r="BH506" s="193">
        <f>IF(N506="sníž. přenesená",J506,0)</f>
        <v>0</v>
      </c>
      <c r="BI506" s="193">
        <f>IF(N506="nulová",J506,0)</f>
        <v>0</v>
      </c>
      <c r="BJ506" s="18" t="s">
        <v>23</v>
      </c>
      <c r="BK506" s="193">
        <f>ROUND(I506*H506,2)</f>
        <v>0</v>
      </c>
      <c r="BL506" s="18" t="s">
        <v>141</v>
      </c>
      <c r="BM506" s="18" t="s">
        <v>1006</v>
      </c>
    </row>
    <row r="507" spans="2:65" s="11" customFormat="1">
      <c r="B507" s="194"/>
      <c r="C507" s="195"/>
      <c r="D507" s="196" t="s">
        <v>143</v>
      </c>
      <c r="E507" s="197" t="s">
        <v>32</v>
      </c>
      <c r="F507" s="198" t="s">
        <v>965</v>
      </c>
      <c r="G507" s="195"/>
      <c r="H507" s="199" t="s">
        <v>32</v>
      </c>
      <c r="I507" s="200"/>
      <c r="J507" s="195"/>
      <c r="K507" s="195"/>
      <c r="L507" s="201"/>
      <c r="M507" s="202"/>
      <c r="N507" s="203"/>
      <c r="O507" s="203"/>
      <c r="P507" s="203"/>
      <c r="Q507" s="203"/>
      <c r="R507" s="203"/>
      <c r="S507" s="203"/>
      <c r="T507" s="204"/>
      <c r="AT507" s="205" t="s">
        <v>143</v>
      </c>
      <c r="AU507" s="205" t="s">
        <v>84</v>
      </c>
      <c r="AV507" s="11" t="s">
        <v>23</v>
      </c>
      <c r="AW507" s="11" t="s">
        <v>39</v>
      </c>
      <c r="AX507" s="11" t="s">
        <v>76</v>
      </c>
      <c r="AY507" s="205" t="s">
        <v>134</v>
      </c>
    </row>
    <row r="508" spans="2:65" s="12" customFormat="1">
      <c r="B508" s="206"/>
      <c r="C508" s="207"/>
      <c r="D508" s="196" t="s">
        <v>143</v>
      </c>
      <c r="E508" s="208" t="s">
        <v>32</v>
      </c>
      <c r="F508" s="209" t="s">
        <v>1007</v>
      </c>
      <c r="G508" s="207"/>
      <c r="H508" s="210">
        <v>84.974999999999994</v>
      </c>
      <c r="I508" s="211"/>
      <c r="J508" s="207"/>
      <c r="K508" s="207"/>
      <c r="L508" s="212"/>
      <c r="M508" s="213"/>
      <c r="N508" s="214"/>
      <c r="O508" s="214"/>
      <c r="P508" s="214"/>
      <c r="Q508" s="214"/>
      <c r="R508" s="214"/>
      <c r="S508" s="214"/>
      <c r="T508" s="215"/>
      <c r="AT508" s="216" t="s">
        <v>143</v>
      </c>
      <c r="AU508" s="216" t="s">
        <v>84</v>
      </c>
      <c r="AV508" s="12" t="s">
        <v>84</v>
      </c>
      <c r="AW508" s="12" t="s">
        <v>39</v>
      </c>
      <c r="AX508" s="12" t="s">
        <v>76</v>
      </c>
      <c r="AY508" s="216" t="s">
        <v>134</v>
      </c>
    </row>
    <row r="509" spans="2:65" s="12" customFormat="1">
      <c r="B509" s="206"/>
      <c r="C509" s="207"/>
      <c r="D509" s="196" t="s">
        <v>143</v>
      </c>
      <c r="E509" s="208" t="s">
        <v>32</v>
      </c>
      <c r="F509" s="209" t="s">
        <v>1008</v>
      </c>
      <c r="G509" s="207"/>
      <c r="H509" s="210">
        <v>1.98</v>
      </c>
      <c r="I509" s="211"/>
      <c r="J509" s="207"/>
      <c r="K509" s="207"/>
      <c r="L509" s="212"/>
      <c r="M509" s="213"/>
      <c r="N509" s="214"/>
      <c r="O509" s="214"/>
      <c r="P509" s="214"/>
      <c r="Q509" s="214"/>
      <c r="R509" s="214"/>
      <c r="S509" s="214"/>
      <c r="T509" s="215"/>
      <c r="AT509" s="216" t="s">
        <v>143</v>
      </c>
      <c r="AU509" s="216" t="s">
        <v>84</v>
      </c>
      <c r="AV509" s="12" t="s">
        <v>84</v>
      </c>
      <c r="AW509" s="12" t="s">
        <v>39</v>
      </c>
      <c r="AX509" s="12" t="s">
        <v>76</v>
      </c>
      <c r="AY509" s="216" t="s">
        <v>134</v>
      </c>
    </row>
    <row r="510" spans="2:65" s="14" customFormat="1">
      <c r="B510" s="232"/>
      <c r="C510" s="233"/>
      <c r="D510" s="196" t="s">
        <v>143</v>
      </c>
      <c r="E510" s="234" t="s">
        <v>32</v>
      </c>
      <c r="F510" s="235" t="s">
        <v>218</v>
      </c>
      <c r="G510" s="233"/>
      <c r="H510" s="236">
        <v>86.954999999999998</v>
      </c>
      <c r="I510" s="237"/>
      <c r="J510" s="233"/>
      <c r="K510" s="233"/>
      <c r="L510" s="238"/>
      <c r="M510" s="239"/>
      <c r="N510" s="240"/>
      <c r="O510" s="240"/>
      <c r="P510" s="240"/>
      <c r="Q510" s="240"/>
      <c r="R510" s="240"/>
      <c r="S510" s="240"/>
      <c r="T510" s="241"/>
      <c r="AT510" s="242" t="s">
        <v>143</v>
      </c>
      <c r="AU510" s="242" t="s">
        <v>84</v>
      </c>
      <c r="AV510" s="14" t="s">
        <v>159</v>
      </c>
      <c r="AW510" s="14" t="s">
        <v>39</v>
      </c>
      <c r="AX510" s="14" t="s">
        <v>76</v>
      </c>
      <c r="AY510" s="242" t="s">
        <v>134</v>
      </c>
    </row>
    <row r="511" spans="2:65" s="11" customFormat="1">
      <c r="B511" s="194"/>
      <c r="C511" s="195"/>
      <c r="D511" s="196" t="s">
        <v>143</v>
      </c>
      <c r="E511" s="197" t="s">
        <v>32</v>
      </c>
      <c r="F511" s="198" t="s">
        <v>842</v>
      </c>
      <c r="G511" s="195"/>
      <c r="H511" s="199" t="s">
        <v>32</v>
      </c>
      <c r="I511" s="200"/>
      <c r="J511" s="195"/>
      <c r="K511" s="195"/>
      <c r="L511" s="201"/>
      <c r="M511" s="202"/>
      <c r="N511" s="203"/>
      <c r="O511" s="203"/>
      <c r="P511" s="203"/>
      <c r="Q511" s="203"/>
      <c r="R511" s="203"/>
      <c r="S511" s="203"/>
      <c r="T511" s="204"/>
      <c r="AT511" s="205" t="s">
        <v>143</v>
      </c>
      <c r="AU511" s="205" t="s">
        <v>84</v>
      </c>
      <c r="AV511" s="11" t="s">
        <v>23</v>
      </c>
      <c r="AW511" s="11" t="s">
        <v>39</v>
      </c>
      <c r="AX511" s="11" t="s">
        <v>76</v>
      </c>
      <c r="AY511" s="205" t="s">
        <v>134</v>
      </c>
    </row>
    <row r="512" spans="2:65" s="12" customFormat="1">
      <c r="B512" s="206"/>
      <c r="C512" s="207"/>
      <c r="D512" s="196" t="s">
        <v>143</v>
      </c>
      <c r="E512" s="208" t="s">
        <v>32</v>
      </c>
      <c r="F512" s="209" t="s">
        <v>1009</v>
      </c>
      <c r="G512" s="207"/>
      <c r="H512" s="210">
        <v>23.43</v>
      </c>
      <c r="I512" s="211"/>
      <c r="J512" s="207"/>
      <c r="K512" s="207"/>
      <c r="L512" s="212"/>
      <c r="M512" s="213"/>
      <c r="N512" s="214"/>
      <c r="O512" s="214"/>
      <c r="P512" s="214"/>
      <c r="Q512" s="214"/>
      <c r="R512" s="214"/>
      <c r="S512" s="214"/>
      <c r="T512" s="215"/>
      <c r="AT512" s="216" t="s">
        <v>143</v>
      </c>
      <c r="AU512" s="216" t="s">
        <v>84</v>
      </c>
      <c r="AV512" s="12" t="s">
        <v>84</v>
      </c>
      <c r="AW512" s="12" t="s">
        <v>39</v>
      </c>
      <c r="AX512" s="12" t="s">
        <v>76</v>
      </c>
      <c r="AY512" s="216" t="s">
        <v>134</v>
      </c>
    </row>
    <row r="513" spans="2:65" s="14" customFormat="1">
      <c r="B513" s="232"/>
      <c r="C513" s="233"/>
      <c r="D513" s="196" t="s">
        <v>143</v>
      </c>
      <c r="E513" s="234" t="s">
        <v>32</v>
      </c>
      <c r="F513" s="235" t="s">
        <v>218</v>
      </c>
      <c r="G513" s="233"/>
      <c r="H513" s="236">
        <v>23.43</v>
      </c>
      <c r="I513" s="237"/>
      <c r="J513" s="233"/>
      <c r="K513" s="233"/>
      <c r="L513" s="238"/>
      <c r="M513" s="239"/>
      <c r="N513" s="240"/>
      <c r="O513" s="240"/>
      <c r="P513" s="240"/>
      <c r="Q513" s="240"/>
      <c r="R513" s="240"/>
      <c r="S513" s="240"/>
      <c r="T513" s="241"/>
      <c r="AT513" s="242" t="s">
        <v>143</v>
      </c>
      <c r="AU513" s="242" t="s">
        <v>84</v>
      </c>
      <c r="AV513" s="14" t="s">
        <v>159</v>
      </c>
      <c r="AW513" s="14" t="s">
        <v>39</v>
      </c>
      <c r="AX513" s="14" t="s">
        <v>76</v>
      </c>
      <c r="AY513" s="242" t="s">
        <v>134</v>
      </c>
    </row>
    <row r="514" spans="2:65" s="11" customFormat="1">
      <c r="B514" s="194"/>
      <c r="C514" s="195"/>
      <c r="D514" s="196" t="s">
        <v>143</v>
      </c>
      <c r="E514" s="197" t="s">
        <v>32</v>
      </c>
      <c r="F514" s="198" t="s">
        <v>844</v>
      </c>
      <c r="G514" s="195"/>
      <c r="H514" s="199" t="s">
        <v>32</v>
      </c>
      <c r="I514" s="200"/>
      <c r="J514" s="195"/>
      <c r="K514" s="195"/>
      <c r="L514" s="201"/>
      <c r="M514" s="202"/>
      <c r="N514" s="203"/>
      <c r="O514" s="203"/>
      <c r="P514" s="203"/>
      <c r="Q514" s="203"/>
      <c r="R514" s="203"/>
      <c r="S514" s="203"/>
      <c r="T514" s="204"/>
      <c r="AT514" s="205" t="s">
        <v>143</v>
      </c>
      <c r="AU514" s="205" t="s">
        <v>84</v>
      </c>
      <c r="AV514" s="11" t="s">
        <v>23</v>
      </c>
      <c r="AW514" s="11" t="s">
        <v>39</v>
      </c>
      <c r="AX514" s="11" t="s">
        <v>76</v>
      </c>
      <c r="AY514" s="205" t="s">
        <v>134</v>
      </c>
    </row>
    <row r="515" spans="2:65" s="12" customFormat="1">
      <c r="B515" s="206"/>
      <c r="C515" s="207"/>
      <c r="D515" s="196" t="s">
        <v>143</v>
      </c>
      <c r="E515" s="208" t="s">
        <v>32</v>
      </c>
      <c r="F515" s="209" t="s">
        <v>1010</v>
      </c>
      <c r="G515" s="207"/>
      <c r="H515" s="210">
        <v>7.92</v>
      </c>
      <c r="I515" s="211"/>
      <c r="J515" s="207"/>
      <c r="K515" s="207"/>
      <c r="L515" s="212"/>
      <c r="M515" s="213"/>
      <c r="N515" s="214"/>
      <c r="O515" s="214"/>
      <c r="P515" s="214"/>
      <c r="Q515" s="214"/>
      <c r="R515" s="214"/>
      <c r="S515" s="214"/>
      <c r="T515" s="215"/>
      <c r="AT515" s="216" t="s">
        <v>143</v>
      </c>
      <c r="AU515" s="216" t="s">
        <v>84</v>
      </c>
      <c r="AV515" s="12" t="s">
        <v>84</v>
      </c>
      <c r="AW515" s="12" t="s">
        <v>39</v>
      </c>
      <c r="AX515" s="12" t="s">
        <v>76</v>
      </c>
      <c r="AY515" s="216" t="s">
        <v>134</v>
      </c>
    </row>
    <row r="516" spans="2:65" s="14" customFormat="1">
      <c r="B516" s="232"/>
      <c r="C516" s="233"/>
      <c r="D516" s="196" t="s">
        <v>143</v>
      </c>
      <c r="E516" s="234" t="s">
        <v>32</v>
      </c>
      <c r="F516" s="235" t="s">
        <v>218</v>
      </c>
      <c r="G516" s="233"/>
      <c r="H516" s="236">
        <v>7.92</v>
      </c>
      <c r="I516" s="237"/>
      <c r="J516" s="233"/>
      <c r="K516" s="233"/>
      <c r="L516" s="238"/>
      <c r="M516" s="239"/>
      <c r="N516" s="240"/>
      <c r="O516" s="240"/>
      <c r="P516" s="240"/>
      <c r="Q516" s="240"/>
      <c r="R516" s="240"/>
      <c r="S516" s="240"/>
      <c r="T516" s="241"/>
      <c r="AT516" s="242" t="s">
        <v>143</v>
      </c>
      <c r="AU516" s="242" t="s">
        <v>84</v>
      </c>
      <c r="AV516" s="14" t="s">
        <v>159</v>
      </c>
      <c r="AW516" s="14" t="s">
        <v>39</v>
      </c>
      <c r="AX516" s="14" t="s">
        <v>76</v>
      </c>
      <c r="AY516" s="242" t="s">
        <v>134</v>
      </c>
    </row>
    <row r="517" spans="2:65" s="11" customFormat="1">
      <c r="B517" s="194"/>
      <c r="C517" s="195"/>
      <c r="D517" s="196" t="s">
        <v>143</v>
      </c>
      <c r="E517" s="197" t="s">
        <v>32</v>
      </c>
      <c r="F517" s="198" t="s">
        <v>846</v>
      </c>
      <c r="G517" s="195"/>
      <c r="H517" s="199" t="s">
        <v>32</v>
      </c>
      <c r="I517" s="200"/>
      <c r="J517" s="195"/>
      <c r="K517" s="195"/>
      <c r="L517" s="201"/>
      <c r="M517" s="202"/>
      <c r="N517" s="203"/>
      <c r="O517" s="203"/>
      <c r="P517" s="203"/>
      <c r="Q517" s="203"/>
      <c r="R517" s="203"/>
      <c r="S517" s="203"/>
      <c r="T517" s="204"/>
      <c r="AT517" s="205" t="s">
        <v>143</v>
      </c>
      <c r="AU517" s="205" t="s">
        <v>84</v>
      </c>
      <c r="AV517" s="11" t="s">
        <v>23</v>
      </c>
      <c r="AW517" s="11" t="s">
        <v>39</v>
      </c>
      <c r="AX517" s="11" t="s">
        <v>76</v>
      </c>
      <c r="AY517" s="205" t="s">
        <v>134</v>
      </c>
    </row>
    <row r="518" spans="2:65" s="12" customFormat="1">
      <c r="B518" s="206"/>
      <c r="C518" s="207"/>
      <c r="D518" s="196" t="s">
        <v>143</v>
      </c>
      <c r="E518" s="208" t="s">
        <v>32</v>
      </c>
      <c r="F518" s="209" t="s">
        <v>1011</v>
      </c>
      <c r="G518" s="207"/>
      <c r="H518" s="210">
        <v>26.565000000000001</v>
      </c>
      <c r="I518" s="211"/>
      <c r="J518" s="207"/>
      <c r="K518" s="207"/>
      <c r="L518" s="212"/>
      <c r="M518" s="213"/>
      <c r="N518" s="214"/>
      <c r="O518" s="214"/>
      <c r="P518" s="214"/>
      <c r="Q518" s="214"/>
      <c r="R518" s="214"/>
      <c r="S518" s="214"/>
      <c r="T518" s="215"/>
      <c r="AT518" s="216" t="s">
        <v>143</v>
      </c>
      <c r="AU518" s="216" t="s">
        <v>84</v>
      </c>
      <c r="AV518" s="12" t="s">
        <v>84</v>
      </c>
      <c r="AW518" s="12" t="s">
        <v>39</v>
      </c>
      <c r="AX518" s="12" t="s">
        <v>76</v>
      </c>
      <c r="AY518" s="216" t="s">
        <v>134</v>
      </c>
    </row>
    <row r="519" spans="2:65" s="14" customFormat="1">
      <c r="B519" s="232"/>
      <c r="C519" s="233"/>
      <c r="D519" s="196" t="s">
        <v>143</v>
      </c>
      <c r="E519" s="234" t="s">
        <v>32</v>
      </c>
      <c r="F519" s="235" t="s">
        <v>218</v>
      </c>
      <c r="G519" s="233"/>
      <c r="H519" s="236">
        <v>26.565000000000001</v>
      </c>
      <c r="I519" s="237"/>
      <c r="J519" s="233"/>
      <c r="K519" s="233"/>
      <c r="L519" s="238"/>
      <c r="M519" s="239"/>
      <c r="N519" s="240"/>
      <c r="O519" s="240"/>
      <c r="P519" s="240"/>
      <c r="Q519" s="240"/>
      <c r="R519" s="240"/>
      <c r="S519" s="240"/>
      <c r="T519" s="241"/>
      <c r="AT519" s="242" t="s">
        <v>143</v>
      </c>
      <c r="AU519" s="242" t="s">
        <v>84</v>
      </c>
      <c r="AV519" s="14" t="s">
        <v>159</v>
      </c>
      <c r="AW519" s="14" t="s">
        <v>39</v>
      </c>
      <c r="AX519" s="14" t="s">
        <v>76</v>
      </c>
      <c r="AY519" s="242" t="s">
        <v>134</v>
      </c>
    </row>
    <row r="520" spans="2:65" s="11" customFormat="1">
      <c r="B520" s="194"/>
      <c r="C520" s="195"/>
      <c r="D520" s="196" t="s">
        <v>143</v>
      </c>
      <c r="E520" s="197" t="s">
        <v>32</v>
      </c>
      <c r="F520" s="198" t="s">
        <v>848</v>
      </c>
      <c r="G520" s="195"/>
      <c r="H520" s="199" t="s">
        <v>32</v>
      </c>
      <c r="I520" s="200"/>
      <c r="J520" s="195"/>
      <c r="K520" s="195"/>
      <c r="L520" s="201"/>
      <c r="M520" s="202"/>
      <c r="N520" s="203"/>
      <c r="O520" s="203"/>
      <c r="P520" s="203"/>
      <c r="Q520" s="203"/>
      <c r="R520" s="203"/>
      <c r="S520" s="203"/>
      <c r="T520" s="204"/>
      <c r="AT520" s="205" t="s">
        <v>143</v>
      </c>
      <c r="AU520" s="205" t="s">
        <v>84</v>
      </c>
      <c r="AV520" s="11" t="s">
        <v>23</v>
      </c>
      <c r="AW520" s="11" t="s">
        <v>39</v>
      </c>
      <c r="AX520" s="11" t="s">
        <v>76</v>
      </c>
      <c r="AY520" s="205" t="s">
        <v>134</v>
      </c>
    </row>
    <row r="521" spans="2:65" s="12" customFormat="1">
      <c r="B521" s="206"/>
      <c r="C521" s="207"/>
      <c r="D521" s="196" t="s">
        <v>143</v>
      </c>
      <c r="E521" s="208" t="s">
        <v>32</v>
      </c>
      <c r="F521" s="209" t="s">
        <v>1012</v>
      </c>
      <c r="G521" s="207"/>
      <c r="H521" s="210">
        <v>24.254999999999999</v>
      </c>
      <c r="I521" s="211"/>
      <c r="J521" s="207"/>
      <c r="K521" s="207"/>
      <c r="L521" s="212"/>
      <c r="M521" s="213"/>
      <c r="N521" s="214"/>
      <c r="O521" s="214"/>
      <c r="P521" s="214"/>
      <c r="Q521" s="214"/>
      <c r="R521" s="214"/>
      <c r="S521" s="214"/>
      <c r="T521" s="215"/>
      <c r="AT521" s="216" t="s">
        <v>143</v>
      </c>
      <c r="AU521" s="216" t="s">
        <v>84</v>
      </c>
      <c r="AV521" s="12" t="s">
        <v>84</v>
      </c>
      <c r="AW521" s="12" t="s">
        <v>39</v>
      </c>
      <c r="AX521" s="12" t="s">
        <v>76</v>
      </c>
      <c r="AY521" s="216" t="s">
        <v>134</v>
      </c>
    </row>
    <row r="522" spans="2:65" s="14" customFormat="1">
      <c r="B522" s="232"/>
      <c r="C522" s="233"/>
      <c r="D522" s="196" t="s">
        <v>143</v>
      </c>
      <c r="E522" s="234" t="s">
        <v>32</v>
      </c>
      <c r="F522" s="235" t="s">
        <v>218</v>
      </c>
      <c r="G522" s="233"/>
      <c r="H522" s="236">
        <v>24.254999999999999</v>
      </c>
      <c r="I522" s="237"/>
      <c r="J522" s="233"/>
      <c r="K522" s="233"/>
      <c r="L522" s="238"/>
      <c r="M522" s="239"/>
      <c r="N522" s="240"/>
      <c r="O522" s="240"/>
      <c r="P522" s="240"/>
      <c r="Q522" s="240"/>
      <c r="R522" s="240"/>
      <c r="S522" s="240"/>
      <c r="T522" s="241"/>
      <c r="AT522" s="242" t="s">
        <v>143</v>
      </c>
      <c r="AU522" s="242" t="s">
        <v>84</v>
      </c>
      <c r="AV522" s="14" t="s">
        <v>159</v>
      </c>
      <c r="AW522" s="14" t="s">
        <v>39</v>
      </c>
      <c r="AX522" s="14" t="s">
        <v>76</v>
      </c>
      <c r="AY522" s="242" t="s">
        <v>134</v>
      </c>
    </row>
    <row r="523" spans="2:65" s="11" customFormat="1">
      <c r="B523" s="194"/>
      <c r="C523" s="195"/>
      <c r="D523" s="196" t="s">
        <v>143</v>
      </c>
      <c r="E523" s="197" t="s">
        <v>32</v>
      </c>
      <c r="F523" s="198" t="s">
        <v>850</v>
      </c>
      <c r="G523" s="195"/>
      <c r="H523" s="199" t="s">
        <v>32</v>
      </c>
      <c r="I523" s="200"/>
      <c r="J523" s="195"/>
      <c r="K523" s="195"/>
      <c r="L523" s="201"/>
      <c r="M523" s="202"/>
      <c r="N523" s="203"/>
      <c r="O523" s="203"/>
      <c r="P523" s="203"/>
      <c r="Q523" s="203"/>
      <c r="R523" s="203"/>
      <c r="S523" s="203"/>
      <c r="T523" s="204"/>
      <c r="AT523" s="205" t="s">
        <v>143</v>
      </c>
      <c r="AU523" s="205" t="s">
        <v>84</v>
      </c>
      <c r="AV523" s="11" t="s">
        <v>23</v>
      </c>
      <c r="AW523" s="11" t="s">
        <v>39</v>
      </c>
      <c r="AX523" s="11" t="s">
        <v>76</v>
      </c>
      <c r="AY523" s="205" t="s">
        <v>134</v>
      </c>
    </row>
    <row r="524" spans="2:65" s="12" customFormat="1">
      <c r="B524" s="206"/>
      <c r="C524" s="207"/>
      <c r="D524" s="196" t="s">
        <v>143</v>
      </c>
      <c r="E524" s="208" t="s">
        <v>32</v>
      </c>
      <c r="F524" s="209" t="s">
        <v>1013</v>
      </c>
      <c r="G524" s="207"/>
      <c r="H524" s="210">
        <v>45.045000000000002</v>
      </c>
      <c r="I524" s="211"/>
      <c r="J524" s="207"/>
      <c r="K524" s="207"/>
      <c r="L524" s="212"/>
      <c r="M524" s="213"/>
      <c r="N524" s="214"/>
      <c r="O524" s="214"/>
      <c r="P524" s="214"/>
      <c r="Q524" s="214"/>
      <c r="R524" s="214"/>
      <c r="S524" s="214"/>
      <c r="T524" s="215"/>
      <c r="AT524" s="216" t="s">
        <v>143</v>
      </c>
      <c r="AU524" s="216" t="s">
        <v>84</v>
      </c>
      <c r="AV524" s="12" t="s">
        <v>84</v>
      </c>
      <c r="AW524" s="12" t="s">
        <v>39</v>
      </c>
      <c r="AX524" s="12" t="s">
        <v>76</v>
      </c>
      <c r="AY524" s="216" t="s">
        <v>134</v>
      </c>
    </row>
    <row r="525" spans="2:65" s="14" customFormat="1">
      <c r="B525" s="232"/>
      <c r="C525" s="233"/>
      <c r="D525" s="196" t="s">
        <v>143</v>
      </c>
      <c r="E525" s="234" t="s">
        <v>32</v>
      </c>
      <c r="F525" s="235" t="s">
        <v>218</v>
      </c>
      <c r="G525" s="233"/>
      <c r="H525" s="236">
        <v>45.045000000000002</v>
      </c>
      <c r="I525" s="237"/>
      <c r="J525" s="233"/>
      <c r="K525" s="233"/>
      <c r="L525" s="238"/>
      <c r="M525" s="239"/>
      <c r="N525" s="240"/>
      <c r="O525" s="240"/>
      <c r="P525" s="240"/>
      <c r="Q525" s="240"/>
      <c r="R525" s="240"/>
      <c r="S525" s="240"/>
      <c r="T525" s="241"/>
      <c r="AT525" s="242" t="s">
        <v>143</v>
      </c>
      <c r="AU525" s="242" t="s">
        <v>84</v>
      </c>
      <c r="AV525" s="14" t="s">
        <v>159</v>
      </c>
      <c r="AW525" s="14" t="s">
        <v>39</v>
      </c>
      <c r="AX525" s="14" t="s">
        <v>76</v>
      </c>
      <c r="AY525" s="242" t="s">
        <v>134</v>
      </c>
    </row>
    <row r="526" spans="2:65" s="13" customFormat="1">
      <c r="B526" s="217"/>
      <c r="C526" s="218"/>
      <c r="D526" s="219" t="s">
        <v>143</v>
      </c>
      <c r="E526" s="220" t="s">
        <v>32</v>
      </c>
      <c r="F526" s="221" t="s">
        <v>150</v>
      </c>
      <c r="G526" s="218"/>
      <c r="H526" s="222">
        <v>214.17</v>
      </c>
      <c r="I526" s="223"/>
      <c r="J526" s="218"/>
      <c r="K526" s="218"/>
      <c r="L526" s="224"/>
      <c r="M526" s="225"/>
      <c r="N526" s="226"/>
      <c r="O526" s="226"/>
      <c r="P526" s="226"/>
      <c r="Q526" s="226"/>
      <c r="R526" s="226"/>
      <c r="S526" s="226"/>
      <c r="T526" s="227"/>
      <c r="AT526" s="228" t="s">
        <v>143</v>
      </c>
      <c r="AU526" s="228" t="s">
        <v>84</v>
      </c>
      <c r="AV526" s="13" t="s">
        <v>141</v>
      </c>
      <c r="AW526" s="13" t="s">
        <v>39</v>
      </c>
      <c r="AX526" s="13" t="s">
        <v>23</v>
      </c>
      <c r="AY526" s="228" t="s">
        <v>134</v>
      </c>
    </row>
    <row r="527" spans="2:65" s="1" customFormat="1" ht="28.9" customHeight="1">
      <c r="B527" s="35"/>
      <c r="C527" s="182" t="s">
        <v>493</v>
      </c>
      <c r="D527" s="182" t="s">
        <v>136</v>
      </c>
      <c r="E527" s="183" t="s">
        <v>448</v>
      </c>
      <c r="F527" s="184" t="s">
        <v>449</v>
      </c>
      <c r="G527" s="185" t="s">
        <v>214</v>
      </c>
      <c r="H527" s="186">
        <v>109.548</v>
      </c>
      <c r="I527" s="187"/>
      <c r="J527" s="188">
        <f>ROUND(I527*H527,2)</f>
        <v>0</v>
      </c>
      <c r="K527" s="184" t="s">
        <v>140</v>
      </c>
      <c r="L527" s="55"/>
      <c r="M527" s="189" t="s">
        <v>32</v>
      </c>
      <c r="N527" s="190" t="s">
        <v>47</v>
      </c>
      <c r="O527" s="36"/>
      <c r="P527" s="191">
        <f>O527*H527</f>
        <v>0</v>
      </c>
      <c r="Q527" s="191">
        <v>0</v>
      </c>
      <c r="R527" s="191">
        <f>Q527*H527</f>
        <v>0</v>
      </c>
      <c r="S527" s="191">
        <v>0</v>
      </c>
      <c r="T527" s="192">
        <f>S527*H527</f>
        <v>0</v>
      </c>
      <c r="AR527" s="18" t="s">
        <v>141</v>
      </c>
      <c r="AT527" s="18" t="s">
        <v>136</v>
      </c>
      <c r="AU527" s="18" t="s">
        <v>84</v>
      </c>
      <c r="AY527" s="18" t="s">
        <v>134</v>
      </c>
      <c r="BE527" s="193">
        <f>IF(N527="základní",J527,0)</f>
        <v>0</v>
      </c>
      <c r="BF527" s="193">
        <f>IF(N527="snížená",J527,0)</f>
        <v>0</v>
      </c>
      <c r="BG527" s="193">
        <f>IF(N527="zákl. přenesená",J527,0)</f>
        <v>0</v>
      </c>
      <c r="BH527" s="193">
        <f>IF(N527="sníž. přenesená",J527,0)</f>
        <v>0</v>
      </c>
      <c r="BI527" s="193">
        <f>IF(N527="nulová",J527,0)</f>
        <v>0</v>
      </c>
      <c r="BJ527" s="18" t="s">
        <v>23</v>
      </c>
      <c r="BK527" s="193">
        <f>ROUND(I527*H527,2)</f>
        <v>0</v>
      </c>
      <c r="BL527" s="18" t="s">
        <v>141</v>
      </c>
      <c r="BM527" s="18" t="s">
        <v>1014</v>
      </c>
    </row>
    <row r="528" spans="2:65" s="11" customFormat="1">
      <c r="B528" s="194"/>
      <c r="C528" s="195"/>
      <c r="D528" s="196" t="s">
        <v>143</v>
      </c>
      <c r="E528" s="197" t="s">
        <v>32</v>
      </c>
      <c r="F528" s="198" t="s">
        <v>1015</v>
      </c>
      <c r="G528" s="195"/>
      <c r="H528" s="199" t="s">
        <v>32</v>
      </c>
      <c r="I528" s="200"/>
      <c r="J528" s="195"/>
      <c r="K528" s="195"/>
      <c r="L528" s="201"/>
      <c r="M528" s="202"/>
      <c r="N528" s="203"/>
      <c r="O528" s="203"/>
      <c r="P528" s="203"/>
      <c r="Q528" s="203"/>
      <c r="R528" s="203"/>
      <c r="S528" s="203"/>
      <c r="T528" s="204"/>
      <c r="AT528" s="205" t="s">
        <v>143</v>
      </c>
      <c r="AU528" s="205" t="s">
        <v>84</v>
      </c>
      <c r="AV528" s="11" t="s">
        <v>23</v>
      </c>
      <c r="AW528" s="11" t="s">
        <v>39</v>
      </c>
      <c r="AX528" s="11" t="s">
        <v>76</v>
      </c>
      <c r="AY528" s="205" t="s">
        <v>134</v>
      </c>
    </row>
    <row r="529" spans="2:65" s="12" customFormat="1">
      <c r="B529" s="206"/>
      <c r="C529" s="207"/>
      <c r="D529" s="196" t="s">
        <v>143</v>
      </c>
      <c r="E529" s="208" t="s">
        <v>32</v>
      </c>
      <c r="F529" s="209" t="s">
        <v>1016</v>
      </c>
      <c r="G529" s="207"/>
      <c r="H529" s="210">
        <v>72.765000000000001</v>
      </c>
      <c r="I529" s="211"/>
      <c r="J529" s="207"/>
      <c r="K529" s="207"/>
      <c r="L529" s="212"/>
      <c r="M529" s="213"/>
      <c r="N529" s="214"/>
      <c r="O529" s="214"/>
      <c r="P529" s="214"/>
      <c r="Q529" s="214"/>
      <c r="R529" s="214"/>
      <c r="S529" s="214"/>
      <c r="T529" s="215"/>
      <c r="AT529" s="216" t="s">
        <v>143</v>
      </c>
      <c r="AU529" s="216" t="s">
        <v>84</v>
      </c>
      <c r="AV529" s="12" t="s">
        <v>84</v>
      </c>
      <c r="AW529" s="12" t="s">
        <v>39</v>
      </c>
      <c r="AX529" s="12" t="s">
        <v>76</v>
      </c>
      <c r="AY529" s="216" t="s">
        <v>134</v>
      </c>
    </row>
    <row r="530" spans="2:65" s="11" customFormat="1">
      <c r="B530" s="194"/>
      <c r="C530" s="195"/>
      <c r="D530" s="196" t="s">
        <v>143</v>
      </c>
      <c r="E530" s="197" t="s">
        <v>32</v>
      </c>
      <c r="F530" s="198" t="s">
        <v>1017</v>
      </c>
      <c r="G530" s="195"/>
      <c r="H530" s="199" t="s">
        <v>32</v>
      </c>
      <c r="I530" s="200"/>
      <c r="J530" s="195"/>
      <c r="K530" s="195"/>
      <c r="L530" s="201"/>
      <c r="M530" s="202"/>
      <c r="N530" s="203"/>
      <c r="O530" s="203"/>
      <c r="P530" s="203"/>
      <c r="Q530" s="203"/>
      <c r="R530" s="203"/>
      <c r="S530" s="203"/>
      <c r="T530" s="204"/>
      <c r="AT530" s="205" t="s">
        <v>143</v>
      </c>
      <c r="AU530" s="205" t="s">
        <v>84</v>
      </c>
      <c r="AV530" s="11" t="s">
        <v>23</v>
      </c>
      <c r="AW530" s="11" t="s">
        <v>39</v>
      </c>
      <c r="AX530" s="11" t="s">
        <v>76</v>
      </c>
      <c r="AY530" s="205" t="s">
        <v>134</v>
      </c>
    </row>
    <row r="531" spans="2:65" s="12" customFormat="1">
      <c r="B531" s="206"/>
      <c r="C531" s="207"/>
      <c r="D531" s="196" t="s">
        <v>143</v>
      </c>
      <c r="E531" s="208" t="s">
        <v>32</v>
      </c>
      <c r="F531" s="209" t="s">
        <v>1018</v>
      </c>
      <c r="G531" s="207"/>
      <c r="H531" s="210">
        <v>21.702999999999999</v>
      </c>
      <c r="I531" s="211"/>
      <c r="J531" s="207"/>
      <c r="K531" s="207"/>
      <c r="L531" s="212"/>
      <c r="M531" s="213"/>
      <c r="N531" s="214"/>
      <c r="O531" s="214"/>
      <c r="P531" s="214"/>
      <c r="Q531" s="214"/>
      <c r="R531" s="214"/>
      <c r="S531" s="214"/>
      <c r="T531" s="215"/>
      <c r="AT531" s="216" t="s">
        <v>143</v>
      </c>
      <c r="AU531" s="216" t="s">
        <v>84</v>
      </c>
      <c r="AV531" s="12" t="s">
        <v>84</v>
      </c>
      <c r="AW531" s="12" t="s">
        <v>39</v>
      </c>
      <c r="AX531" s="12" t="s">
        <v>76</v>
      </c>
      <c r="AY531" s="216" t="s">
        <v>134</v>
      </c>
    </row>
    <row r="532" spans="2:65" s="11" customFormat="1">
      <c r="B532" s="194"/>
      <c r="C532" s="195"/>
      <c r="D532" s="196" t="s">
        <v>143</v>
      </c>
      <c r="E532" s="197" t="s">
        <v>32</v>
      </c>
      <c r="F532" s="198" t="s">
        <v>844</v>
      </c>
      <c r="G532" s="195"/>
      <c r="H532" s="199" t="s">
        <v>32</v>
      </c>
      <c r="I532" s="200"/>
      <c r="J532" s="195"/>
      <c r="K532" s="195"/>
      <c r="L532" s="201"/>
      <c r="M532" s="202"/>
      <c r="N532" s="203"/>
      <c r="O532" s="203"/>
      <c r="P532" s="203"/>
      <c r="Q532" s="203"/>
      <c r="R532" s="203"/>
      <c r="S532" s="203"/>
      <c r="T532" s="204"/>
      <c r="AT532" s="205" t="s">
        <v>143</v>
      </c>
      <c r="AU532" s="205" t="s">
        <v>84</v>
      </c>
      <c r="AV532" s="11" t="s">
        <v>23</v>
      </c>
      <c r="AW532" s="11" t="s">
        <v>39</v>
      </c>
      <c r="AX532" s="11" t="s">
        <v>76</v>
      </c>
      <c r="AY532" s="205" t="s">
        <v>134</v>
      </c>
    </row>
    <row r="533" spans="2:65" s="12" customFormat="1">
      <c r="B533" s="206"/>
      <c r="C533" s="207"/>
      <c r="D533" s="196" t="s">
        <v>143</v>
      </c>
      <c r="E533" s="208" t="s">
        <v>32</v>
      </c>
      <c r="F533" s="209" t="s">
        <v>1019</v>
      </c>
      <c r="G533" s="207"/>
      <c r="H533" s="210">
        <v>5.28</v>
      </c>
      <c r="I533" s="211"/>
      <c r="J533" s="207"/>
      <c r="K533" s="207"/>
      <c r="L533" s="212"/>
      <c r="M533" s="213"/>
      <c r="N533" s="214"/>
      <c r="O533" s="214"/>
      <c r="P533" s="214"/>
      <c r="Q533" s="214"/>
      <c r="R533" s="214"/>
      <c r="S533" s="214"/>
      <c r="T533" s="215"/>
      <c r="AT533" s="216" t="s">
        <v>143</v>
      </c>
      <c r="AU533" s="216" t="s">
        <v>84</v>
      </c>
      <c r="AV533" s="12" t="s">
        <v>84</v>
      </c>
      <c r="AW533" s="12" t="s">
        <v>39</v>
      </c>
      <c r="AX533" s="12" t="s">
        <v>76</v>
      </c>
      <c r="AY533" s="216" t="s">
        <v>134</v>
      </c>
    </row>
    <row r="534" spans="2:65" s="11" customFormat="1">
      <c r="B534" s="194"/>
      <c r="C534" s="195"/>
      <c r="D534" s="196" t="s">
        <v>143</v>
      </c>
      <c r="E534" s="197" t="s">
        <v>32</v>
      </c>
      <c r="F534" s="198" t="s">
        <v>1020</v>
      </c>
      <c r="G534" s="195"/>
      <c r="H534" s="199" t="s">
        <v>32</v>
      </c>
      <c r="I534" s="200"/>
      <c r="J534" s="195"/>
      <c r="K534" s="195"/>
      <c r="L534" s="201"/>
      <c r="M534" s="202"/>
      <c r="N534" s="203"/>
      <c r="O534" s="203"/>
      <c r="P534" s="203"/>
      <c r="Q534" s="203"/>
      <c r="R534" s="203"/>
      <c r="S534" s="203"/>
      <c r="T534" s="204"/>
      <c r="AT534" s="205" t="s">
        <v>143</v>
      </c>
      <c r="AU534" s="205" t="s">
        <v>84</v>
      </c>
      <c r="AV534" s="11" t="s">
        <v>23</v>
      </c>
      <c r="AW534" s="11" t="s">
        <v>39</v>
      </c>
      <c r="AX534" s="11" t="s">
        <v>76</v>
      </c>
      <c r="AY534" s="205" t="s">
        <v>134</v>
      </c>
    </row>
    <row r="535" spans="2:65" s="12" customFormat="1">
      <c r="B535" s="206"/>
      <c r="C535" s="207"/>
      <c r="D535" s="196" t="s">
        <v>143</v>
      </c>
      <c r="E535" s="208" t="s">
        <v>32</v>
      </c>
      <c r="F535" s="209" t="s">
        <v>1021</v>
      </c>
      <c r="G535" s="207"/>
      <c r="H535" s="210">
        <v>7</v>
      </c>
      <c r="I535" s="211"/>
      <c r="J535" s="207"/>
      <c r="K535" s="207"/>
      <c r="L535" s="212"/>
      <c r="M535" s="213"/>
      <c r="N535" s="214"/>
      <c r="O535" s="214"/>
      <c r="P535" s="214"/>
      <c r="Q535" s="214"/>
      <c r="R535" s="214"/>
      <c r="S535" s="214"/>
      <c r="T535" s="215"/>
      <c r="AT535" s="216" t="s">
        <v>143</v>
      </c>
      <c r="AU535" s="216" t="s">
        <v>84</v>
      </c>
      <c r="AV535" s="12" t="s">
        <v>84</v>
      </c>
      <c r="AW535" s="12" t="s">
        <v>39</v>
      </c>
      <c r="AX535" s="12" t="s">
        <v>76</v>
      </c>
      <c r="AY535" s="216" t="s">
        <v>134</v>
      </c>
    </row>
    <row r="536" spans="2:65" s="12" customFormat="1">
      <c r="B536" s="206"/>
      <c r="C536" s="207"/>
      <c r="D536" s="196" t="s">
        <v>143</v>
      </c>
      <c r="E536" s="208" t="s">
        <v>32</v>
      </c>
      <c r="F536" s="209" t="s">
        <v>1022</v>
      </c>
      <c r="G536" s="207"/>
      <c r="H536" s="210">
        <v>2.4</v>
      </c>
      <c r="I536" s="211"/>
      <c r="J536" s="207"/>
      <c r="K536" s="207"/>
      <c r="L536" s="212"/>
      <c r="M536" s="213"/>
      <c r="N536" s="214"/>
      <c r="O536" s="214"/>
      <c r="P536" s="214"/>
      <c r="Q536" s="214"/>
      <c r="R536" s="214"/>
      <c r="S536" s="214"/>
      <c r="T536" s="215"/>
      <c r="AT536" s="216" t="s">
        <v>143</v>
      </c>
      <c r="AU536" s="216" t="s">
        <v>84</v>
      </c>
      <c r="AV536" s="12" t="s">
        <v>84</v>
      </c>
      <c r="AW536" s="12" t="s">
        <v>39</v>
      </c>
      <c r="AX536" s="12" t="s">
        <v>76</v>
      </c>
      <c r="AY536" s="216" t="s">
        <v>134</v>
      </c>
    </row>
    <row r="537" spans="2:65" s="12" customFormat="1">
      <c r="B537" s="206"/>
      <c r="C537" s="207"/>
      <c r="D537" s="196" t="s">
        <v>143</v>
      </c>
      <c r="E537" s="208" t="s">
        <v>32</v>
      </c>
      <c r="F537" s="209" t="s">
        <v>1023</v>
      </c>
      <c r="G537" s="207"/>
      <c r="H537" s="210">
        <v>0.4</v>
      </c>
      <c r="I537" s="211"/>
      <c r="J537" s="207"/>
      <c r="K537" s="207"/>
      <c r="L537" s="212"/>
      <c r="M537" s="213"/>
      <c r="N537" s="214"/>
      <c r="O537" s="214"/>
      <c r="P537" s="214"/>
      <c r="Q537" s="214"/>
      <c r="R537" s="214"/>
      <c r="S537" s="214"/>
      <c r="T537" s="215"/>
      <c r="AT537" s="216" t="s">
        <v>143</v>
      </c>
      <c r="AU537" s="216" t="s">
        <v>84</v>
      </c>
      <c r="AV537" s="12" t="s">
        <v>84</v>
      </c>
      <c r="AW537" s="12" t="s">
        <v>39</v>
      </c>
      <c r="AX537" s="12" t="s">
        <v>76</v>
      </c>
      <c r="AY537" s="216" t="s">
        <v>134</v>
      </c>
    </row>
    <row r="538" spans="2:65" s="13" customFormat="1">
      <c r="B538" s="217"/>
      <c r="C538" s="218"/>
      <c r="D538" s="219" t="s">
        <v>143</v>
      </c>
      <c r="E538" s="220" t="s">
        <v>32</v>
      </c>
      <c r="F538" s="221" t="s">
        <v>150</v>
      </c>
      <c r="G538" s="218"/>
      <c r="H538" s="222">
        <v>109.548</v>
      </c>
      <c r="I538" s="223"/>
      <c r="J538" s="218"/>
      <c r="K538" s="218"/>
      <c r="L538" s="224"/>
      <c r="M538" s="225"/>
      <c r="N538" s="226"/>
      <c r="O538" s="226"/>
      <c r="P538" s="226"/>
      <c r="Q538" s="226"/>
      <c r="R538" s="226"/>
      <c r="S538" s="226"/>
      <c r="T538" s="227"/>
      <c r="AT538" s="228" t="s">
        <v>143</v>
      </c>
      <c r="AU538" s="228" t="s">
        <v>84</v>
      </c>
      <c r="AV538" s="13" t="s">
        <v>141</v>
      </c>
      <c r="AW538" s="13" t="s">
        <v>39</v>
      </c>
      <c r="AX538" s="13" t="s">
        <v>23</v>
      </c>
      <c r="AY538" s="228" t="s">
        <v>134</v>
      </c>
    </row>
    <row r="539" spans="2:65" s="1" customFormat="1" ht="28.9" customHeight="1">
      <c r="B539" s="35"/>
      <c r="C539" s="182" t="s">
        <v>498</v>
      </c>
      <c r="D539" s="182" t="s">
        <v>136</v>
      </c>
      <c r="E539" s="183" t="s">
        <v>456</v>
      </c>
      <c r="F539" s="184" t="s">
        <v>457</v>
      </c>
      <c r="G539" s="185" t="s">
        <v>458</v>
      </c>
      <c r="H539" s="186">
        <v>7</v>
      </c>
      <c r="I539" s="187"/>
      <c r="J539" s="188">
        <f>ROUND(I539*H539,2)</f>
        <v>0</v>
      </c>
      <c r="K539" s="184" t="s">
        <v>140</v>
      </c>
      <c r="L539" s="55"/>
      <c r="M539" s="189" t="s">
        <v>32</v>
      </c>
      <c r="N539" s="190" t="s">
        <v>47</v>
      </c>
      <c r="O539" s="36"/>
      <c r="P539" s="191">
        <f>O539*H539</f>
        <v>0</v>
      </c>
      <c r="Q539" s="191">
        <v>6.6E-3</v>
      </c>
      <c r="R539" s="191">
        <f>Q539*H539</f>
        <v>4.6199999999999998E-2</v>
      </c>
      <c r="S539" s="191">
        <v>0</v>
      </c>
      <c r="T539" s="192">
        <f>S539*H539</f>
        <v>0</v>
      </c>
      <c r="AR539" s="18" t="s">
        <v>141</v>
      </c>
      <c r="AT539" s="18" t="s">
        <v>136</v>
      </c>
      <c r="AU539" s="18" t="s">
        <v>84</v>
      </c>
      <c r="AY539" s="18" t="s">
        <v>134</v>
      </c>
      <c r="BE539" s="193">
        <f>IF(N539="základní",J539,0)</f>
        <v>0</v>
      </c>
      <c r="BF539" s="193">
        <f>IF(N539="snížená",J539,0)</f>
        <v>0</v>
      </c>
      <c r="BG539" s="193">
        <f>IF(N539="zákl. přenesená",J539,0)</f>
        <v>0</v>
      </c>
      <c r="BH539" s="193">
        <f>IF(N539="sníž. přenesená",J539,0)</f>
        <v>0</v>
      </c>
      <c r="BI539" s="193">
        <f>IF(N539="nulová",J539,0)</f>
        <v>0</v>
      </c>
      <c r="BJ539" s="18" t="s">
        <v>23</v>
      </c>
      <c r="BK539" s="193">
        <f>ROUND(I539*H539,2)</f>
        <v>0</v>
      </c>
      <c r="BL539" s="18" t="s">
        <v>141</v>
      </c>
      <c r="BM539" s="18" t="s">
        <v>1024</v>
      </c>
    </row>
    <row r="540" spans="2:65" s="11" customFormat="1">
      <c r="B540" s="194"/>
      <c r="C540" s="195"/>
      <c r="D540" s="196" t="s">
        <v>143</v>
      </c>
      <c r="E540" s="197" t="s">
        <v>32</v>
      </c>
      <c r="F540" s="198" t="s">
        <v>1025</v>
      </c>
      <c r="G540" s="195"/>
      <c r="H540" s="199" t="s">
        <v>32</v>
      </c>
      <c r="I540" s="200"/>
      <c r="J540" s="195"/>
      <c r="K540" s="195"/>
      <c r="L540" s="201"/>
      <c r="M540" s="202"/>
      <c r="N540" s="203"/>
      <c r="O540" s="203"/>
      <c r="P540" s="203"/>
      <c r="Q540" s="203"/>
      <c r="R540" s="203"/>
      <c r="S540" s="203"/>
      <c r="T540" s="204"/>
      <c r="AT540" s="205" t="s">
        <v>143</v>
      </c>
      <c r="AU540" s="205" t="s">
        <v>84</v>
      </c>
      <c r="AV540" s="11" t="s">
        <v>23</v>
      </c>
      <c r="AW540" s="11" t="s">
        <v>39</v>
      </c>
      <c r="AX540" s="11" t="s">
        <v>76</v>
      </c>
      <c r="AY540" s="205" t="s">
        <v>134</v>
      </c>
    </row>
    <row r="541" spans="2:65" s="12" customFormat="1">
      <c r="B541" s="206"/>
      <c r="C541" s="207"/>
      <c r="D541" s="219" t="s">
        <v>143</v>
      </c>
      <c r="E541" s="229" t="s">
        <v>32</v>
      </c>
      <c r="F541" s="230" t="s">
        <v>1026</v>
      </c>
      <c r="G541" s="207"/>
      <c r="H541" s="231">
        <v>7</v>
      </c>
      <c r="I541" s="211"/>
      <c r="J541" s="207"/>
      <c r="K541" s="207"/>
      <c r="L541" s="212"/>
      <c r="M541" s="213"/>
      <c r="N541" s="214"/>
      <c r="O541" s="214"/>
      <c r="P541" s="214"/>
      <c r="Q541" s="214"/>
      <c r="R541" s="214"/>
      <c r="S541" s="214"/>
      <c r="T541" s="215"/>
      <c r="AT541" s="216" t="s">
        <v>143</v>
      </c>
      <c r="AU541" s="216" t="s">
        <v>84</v>
      </c>
      <c r="AV541" s="12" t="s">
        <v>84</v>
      </c>
      <c r="AW541" s="12" t="s">
        <v>39</v>
      </c>
      <c r="AX541" s="12" t="s">
        <v>23</v>
      </c>
      <c r="AY541" s="216" t="s">
        <v>134</v>
      </c>
    </row>
    <row r="542" spans="2:65" s="1" customFormat="1" ht="20.45" customHeight="1">
      <c r="B542" s="35"/>
      <c r="C542" s="243" t="s">
        <v>194</v>
      </c>
      <c r="D542" s="243" t="s">
        <v>387</v>
      </c>
      <c r="E542" s="244" t="s">
        <v>462</v>
      </c>
      <c r="F542" s="245" t="s">
        <v>463</v>
      </c>
      <c r="G542" s="246" t="s">
        <v>458</v>
      </c>
      <c r="H542" s="247">
        <v>7</v>
      </c>
      <c r="I542" s="248"/>
      <c r="J542" s="249">
        <f>ROUND(I542*H542,2)</f>
        <v>0</v>
      </c>
      <c r="K542" s="245" t="s">
        <v>140</v>
      </c>
      <c r="L542" s="250"/>
      <c r="M542" s="251" t="s">
        <v>32</v>
      </c>
      <c r="N542" s="252" t="s">
        <v>47</v>
      </c>
      <c r="O542" s="36"/>
      <c r="P542" s="191">
        <f>O542*H542</f>
        <v>0</v>
      </c>
      <c r="Q542" s="191">
        <v>6.4000000000000001E-2</v>
      </c>
      <c r="R542" s="191">
        <f>Q542*H542</f>
        <v>0.44800000000000001</v>
      </c>
      <c r="S542" s="191">
        <v>0</v>
      </c>
      <c r="T542" s="192">
        <f>S542*H542</f>
        <v>0</v>
      </c>
      <c r="AR542" s="18" t="s">
        <v>195</v>
      </c>
      <c r="AT542" s="18" t="s">
        <v>387</v>
      </c>
      <c r="AU542" s="18" t="s">
        <v>84</v>
      </c>
      <c r="AY542" s="18" t="s">
        <v>134</v>
      </c>
      <c r="BE542" s="193">
        <f>IF(N542="základní",J542,0)</f>
        <v>0</v>
      </c>
      <c r="BF542" s="193">
        <f>IF(N542="snížená",J542,0)</f>
        <v>0</v>
      </c>
      <c r="BG542" s="193">
        <f>IF(N542="zákl. přenesená",J542,0)</f>
        <v>0</v>
      </c>
      <c r="BH542" s="193">
        <f>IF(N542="sníž. přenesená",J542,0)</f>
        <v>0</v>
      </c>
      <c r="BI542" s="193">
        <f>IF(N542="nulová",J542,0)</f>
        <v>0</v>
      </c>
      <c r="BJ542" s="18" t="s">
        <v>23</v>
      </c>
      <c r="BK542" s="193">
        <f>ROUND(I542*H542,2)</f>
        <v>0</v>
      </c>
      <c r="BL542" s="18" t="s">
        <v>141</v>
      </c>
      <c r="BM542" s="18" t="s">
        <v>1027</v>
      </c>
    </row>
    <row r="543" spans="2:65" s="12" customFormat="1">
      <c r="B543" s="206"/>
      <c r="C543" s="207"/>
      <c r="D543" s="219" t="s">
        <v>143</v>
      </c>
      <c r="E543" s="229" t="s">
        <v>32</v>
      </c>
      <c r="F543" s="230" t="s">
        <v>189</v>
      </c>
      <c r="G543" s="207"/>
      <c r="H543" s="231">
        <v>7</v>
      </c>
      <c r="I543" s="211"/>
      <c r="J543" s="207"/>
      <c r="K543" s="207"/>
      <c r="L543" s="212"/>
      <c r="M543" s="213"/>
      <c r="N543" s="214"/>
      <c r="O543" s="214"/>
      <c r="P543" s="214"/>
      <c r="Q543" s="214"/>
      <c r="R543" s="214"/>
      <c r="S543" s="214"/>
      <c r="T543" s="215"/>
      <c r="AT543" s="216" t="s">
        <v>143</v>
      </c>
      <c r="AU543" s="216" t="s">
        <v>84</v>
      </c>
      <c r="AV543" s="12" t="s">
        <v>84</v>
      </c>
      <c r="AW543" s="12" t="s">
        <v>39</v>
      </c>
      <c r="AX543" s="12" t="s">
        <v>23</v>
      </c>
      <c r="AY543" s="216" t="s">
        <v>134</v>
      </c>
    </row>
    <row r="544" spans="2:65" s="1" customFormat="1" ht="28.9" customHeight="1">
      <c r="B544" s="35"/>
      <c r="C544" s="182" t="s">
        <v>505</v>
      </c>
      <c r="D544" s="182" t="s">
        <v>136</v>
      </c>
      <c r="E544" s="183" t="s">
        <v>466</v>
      </c>
      <c r="F544" s="184" t="s">
        <v>467</v>
      </c>
      <c r="G544" s="185" t="s">
        <v>214</v>
      </c>
      <c r="H544" s="186">
        <v>13.6</v>
      </c>
      <c r="I544" s="187"/>
      <c r="J544" s="188">
        <f>ROUND(I544*H544,2)</f>
        <v>0</v>
      </c>
      <c r="K544" s="184" t="s">
        <v>140</v>
      </c>
      <c r="L544" s="55"/>
      <c r="M544" s="189" t="s">
        <v>32</v>
      </c>
      <c r="N544" s="190" t="s">
        <v>47</v>
      </c>
      <c r="O544" s="36"/>
      <c r="P544" s="191">
        <f>O544*H544</f>
        <v>0</v>
      </c>
      <c r="Q544" s="191">
        <v>0</v>
      </c>
      <c r="R544" s="191">
        <f>Q544*H544</f>
        <v>0</v>
      </c>
      <c r="S544" s="191">
        <v>0</v>
      </c>
      <c r="T544" s="192">
        <f>S544*H544</f>
        <v>0</v>
      </c>
      <c r="AR544" s="18" t="s">
        <v>141</v>
      </c>
      <c r="AT544" s="18" t="s">
        <v>136</v>
      </c>
      <c r="AU544" s="18" t="s">
        <v>84</v>
      </c>
      <c r="AY544" s="18" t="s">
        <v>134</v>
      </c>
      <c r="BE544" s="193">
        <f>IF(N544="základní",J544,0)</f>
        <v>0</v>
      </c>
      <c r="BF544" s="193">
        <f>IF(N544="snížená",J544,0)</f>
        <v>0</v>
      </c>
      <c r="BG544" s="193">
        <f>IF(N544="zákl. přenesená",J544,0)</f>
        <v>0</v>
      </c>
      <c r="BH544" s="193">
        <f>IF(N544="sníž. přenesená",J544,0)</f>
        <v>0</v>
      </c>
      <c r="BI544" s="193">
        <f>IF(N544="nulová",J544,0)</f>
        <v>0</v>
      </c>
      <c r="BJ544" s="18" t="s">
        <v>23</v>
      </c>
      <c r="BK544" s="193">
        <f>ROUND(I544*H544,2)</f>
        <v>0</v>
      </c>
      <c r="BL544" s="18" t="s">
        <v>141</v>
      </c>
      <c r="BM544" s="18" t="s">
        <v>1028</v>
      </c>
    </row>
    <row r="545" spans="2:65" s="11" customFormat="1">
      <c r="B545" s="194"/>
      <c r="C545" s="195"/>
      <c r="D545" s="196" t="s">
        <v>143</v>
      </c>
      <c r="E545" s="197" t="s">
        <v>32</v>
      </c>
      <c r="F545" s="198" t="s">
        <v>832</v>
      </c>
      <c r="G545" s="195"/>
      <c r="H545" s="199" t="s">
        <v>32</v>
      </c>
      <c r="I545" s="200"/>
      <c r="J545" s="195"/>
      <c r="K545" s="195"/>
      <c r="L545" s="201"/>
      <c r="M545" s="202"/>
      <c r="N545" s="203"/>
      <c r="O545" s="203"/>
      <c r="P545" s="203"/>
      <c r="Q545" s="203"/>
      <c r="R545" s="203"/>
      <c r="S545" s="203"/>
      <c r="T545" s="204"/>
      <c r="AT545" s="205" t="s">
        <v>143</v>
      </c>
      <c r="AU545" s="205" t="s">
        <v>84</v>
      </c>
      <c r="AV545" s="11" t="s">
        <v>23</v>
      </c>
      <c r="AW545" s="11" t="s">
        <v>39</v>
      </c>
      <c r="AX545" s="11" t="s">
        <v>76</v>
      </c>
      <c r="AY545" s="205" t="s">
        <v>134</v>
      </c>
    </row>
    <row r="546" spans="2:65" s="12" customFormat="1">
      <c r="B546" s="206"/>
      <c r="C546" s="207"/>
      <c r="D546" s="196" t="s">
        <v>143</v>
      </c>
      <c r="E546" s="208" t="s">
        <v>32</v>
      </c>
      <c r="F546" s="209" t="s">
        <v>1029</v>
      </c>
      <c r="G546" s="207"/>
      <c r="H546" s="210">
        <v>6</v>
      </c>
      <c r="I546" s="211"/>
      <c r="J546" s="207"/>
      <c r="K546" s="207"/>
      <c r="L546" s="212"/>
      <c r="M546" s="213"/>
      <c r="N546" s="214"/>
      <c r="O546" s="214"/>
      <c r="P546" s="214"/>
      <c r="Q546" s="214"/>
      <c r="R546" s="214"/>
      <c r="S546" s="214"/>
      <c r="T546" s="215"/>
      <c r="AT546" s="216" t="s">
        <v>143</v>
      </c>
      <c r="AU546" s="216" t="s">
        <v>84</v>
      </c>
      <c r="AV546" s="12" t="s">
        <v>84</v>
      </c>
      <c r="AW546" s="12" t="s">
        <v>39</v>
      </c>
      <c r="AX546" s="12" t="s">
        <v>76</v>
      </c>
      <c r="AY546" s="216" t="s">
        <v>134</v>
      </c>
    </row>
    <row r="547" spans="2:65" s="12" customFormat="1">
      <c r="B547" s="206"/>
      <c r="C547" s="207"/>
      <c r="D547" s="196" t="s">
        <v>143</v>
      </c>
      <c r="E547" s="208" t="s">
        <v>32</v>
      </c>
      <c r="F547" s="209" t="s">
        <v>474</v>
      </c>
      <c r="G547" s="207"/>
      <c r="H547" s="210">
        <v>1.6</v>
      </c>
      <c r="I547" s="211"/>
      <c r="J547" s="207"/>
      <c r="K547" s="207"/>
      <c r="L547" s="212"/>
      <c r="M547" s="213"/>
      <c r="N547" s="214"/>
      <c r="O547" s="214"/>
      <c r="P547" s="214"/>
      <c r="Q547" s="214"/>
      <c r="R547" s="214"/>
      <c r="S547" s="214"/>
      <c r="T547" s="215"/>
      <c r="AT547" s="216" t="s">
        <v>143</v>
      </c>
      <c r="AU547" s="216" t="s">
        <v>84</v>
      </c>
      <c r="AV547" s="12" t="s">
        <v>84</v>
      </c>
      <c r="AW547" s="12" t="s">
        <v>39</v>
      </c>
      <c r="AX547" s="12" t="s">
        <v>76</v>
      </c>
      <c r="AY547" s="216" t="s">
        <v>134</v>
      </c>
    </row>
    <row r="548" spans="2:65" s="12" customFormat="1">
      <c r="B548" s="206"/>
      <c r="C548" s="207"/>
      <c r="D548" s="196" t="s">
        <v>143</v>
      </c>
      <c r="E548" s="208" t="s">
        <v>32</v>
      </c>
      <c r="F548" s="209" t="s">
        <v>1023</v>
      </c>
      <c r="G548" s="207"/>
      <c r="H548" s="210">
        <v>0.4</v>
      </c>
      <c r="I548" s="211"/>
      <c r="J548" s="207"/>
      <c r="K548" s="207"/>
      <c r="L548" s="212"/>
      <c r="M548" s="213"/>
      <c r="N548" s="214"/>
      <c r="O548" s="214"/>
      <c r="P548" s="214"/>
      <c r="Q548" s="214"/>
      <c r="R548" s="214"/>
      <c r="S548" s="214"/>
      <c r="T548" s="215"/>
      <c r="AT548" s="216" t="s">
        <v>143</v>
      </c>
      <c r="AU548" s="216" t="s">
        <v>84</v>
      </c>
      <c r="AV548" s="12" t="s">
        <v>84</v>
      </c>
      <c r="AW548" s="12" t="s">
        <v>39</v>
      </c>
      <c r="AX548" s="12" t="s">
        <v>76</v>
      </c>
      <c r="AY548" s="216" t="s">
        <v>134</v>
      </c>
    </row>
    <row r="549" spans="2:65" s="12" customFormat="1">
      <c r="B549" s="206"/>
      <c r="C549" s="207"/>
      <c r="D549" s="196" t="s">
        <v>143</v>
      </c>
      <c r="E549" s="208" t="s">
        <v>32</v>
      </c>
      <c r="F549" s="209" t="s">
        <v>474</v>
      </c>
      <c r="G549" s="207"/>
      <c r="H549" s="210">
        <v>1.6</v>
      </c>
      <c r="I549" s="211"/>
      <c r="J549" s="207"/>
      <c r="K549" s="207"/>
      <c r="L549" s="212"/>
      <c r="M549" s="213"/>
      <c r="N549" s="214"/>
      <c r="O549" s="214"/>
      <c r="P549" s="214"/>
      <c r="Q549" s="214"/>
      <c r="R549" s="214"/>
      <c r="S549" s="214"/>
      <c r="T549" s="215"/>
      <c r="AT549" s="216" t="s">
        <v>143</v>
      </c>
      <c r="AU549" s="216" t="s">
        <v>84</v>
      </c>
      <c r="AV549" s="12" t="s">
        <v>84</v>
      </c>
      <c r="AW549" s="12" t="s">
        <v>39</v>
      </c>
      <c r="AX549" s="12" t="s">
        <v>76</v>
      </c>
      <c r="AY549" s="216" t="s">
        <v>134</v>
      </c>
    </row>
    <row r="550" spans="2:65" s="12" customFormat="1">
      <c r="B550" s="206"/>
      <c r="C550" s="207"/>
      <c r="D550" s="196" t="s">
        <v>143</v>
      </c>
      <c r="E550" s="208" t="s">
        <v>32</v>
      </c>
      <c r="F550" s="209" t="s">
        <v>1030</v>
      </c>
      <c r="G550" s="207"/>
      <c r="H550" s="210">
        <v>1.2</v>
      </c>
      <c r="I550" s="211"/>
      <c r="J550" s="207"/>
      <c r="K550" s="207"/>
      <c r="L550" s="212"/>
      <c r="M550" s="213"/>
      <c r="N550" s="214"/>
      <c r="O550" s="214"/>
      <c r="P550" s="214"/>
      <c r="Q550" s="214"/>
      <c r="R550" s="214"/>
      <c r="S550" s="214"/>
      <c r="T550" s="215"/>
      <c r="AT550" s="216" t="s">
        <v>143</v>
      </c>
      <c r="AU550" s="216" t="s">
        <v>84</v>
      </c>
      <c r="AV550" s="12" t="s">
        <v>84</v>
      </c>
      <c r="AW550" s="12" t="s">
        <v>39</v>
      </c>
      <c r="AX550" s="12" t="s">
        <v>76</v>
      </c>
      <c r="AY550" s="216" t="s">
        <v>134</v>
      </c>
    </row>
    <row r="551" spans="2:65" s="12" customFormat="1">
      <c r="B551" s="206"/>
      <c r="C551" s="207"/>
      <c r="D551" s="196" t="s">
        <v>143</v>
      </c>
      <c r="E551" s="208" t="s">
        <v>32</v>
      </c>
      <c r="F551" s="209" t="s">
        <v>1031</v>
      </c>
      <c r="G551" s="207"/>
      <c r="H551" s="210">
        <v>2.8</v>
      </c>
      <c r="I551" s="211"/>
      <c r="J551" s="207"/>
      <c r="K551" s="207"/>
      <c r="L551" s="212"/>
      <c r="M551" s="213"/>
      <c r="N551" s="214"/>
      <c r="O551" s="214"/>
      <c r="P551" s="214"/>
      <c r="Q551" s="214"/>
      <c r="R551" s="214"/>
      <c r="S551" s="214"/>
      <c r="T551" s="215"/>
      <c r="AT551" s="216" t="s">
        <v>143</v>
      </c>
      <c r="AU551" s="216" t="s">
        <v>84</v>
      </c>
      <c r="AV551" s="12" t="s">
        <v>84</v>
      </c>
      <c r="AW551" s="12" t="s">
        <v>39</v>
      </c>
      <c r="AX551" s="12" t="s">
        <v>76</v>
      </c>
      <c r="AY551" s="216" t="s">
        <v>134</v>
      </c>
    </row>
    <row r="552" spans="2:65" s="13" customFormat="1">
      <c r="B552" s="217"/>
      <c r="C552" s="218"/>
      <c r="D552" s="196" t="s">
        <v>143</v>
      </c>
      <c r="E552" s="253" t="s">
        <v>32</v>
      </c>
      <c r="F552" s="254" t="s">
        <v>150</v>
      </c>
      <c r="G552" s="218"/>
      <c r="H552" s="255">
        <v>13.6</v>
      </c>
      <c r="I552" s="223"/>
      <c r="J552" s="218"/>
      <c r="K552" s="218"/>
      <c r="L552" s="224"/>
      <c r="M552" s="225"/>
      <c r="N552" s="226"/>
      <c r="O552" s="226"/>
      <c r="P552" s="226"/>
      <c r="Q552" s="226"/>
      <c r="R552" s="226"/>
      <c r="S552" s="226"/>
      <c r="T552" s="227"/>
      <c r="AT552" s="228" t="s">
        <v>143</v>
      </c>
      <c r="AU552" s="228" t="s">
        <v>84</v>
      </c>
      <c r="AV552" s="13" t="s">
        <v>141</v>
      </c>
      <c r="AW552" s="13" t="s">
        <v>39</v>
      </c>
      <c r="AX552" s="13" t="s">
        <v>23</v>
      </c>
      <c r="AY552" s="228" t="s">
        <v>134</v>
      </c>
    </row>
    <row r="553" spans="2:65" s="10" customFormat="1" ht="29.85" customHeight="1">
      <c r="B553" s="165"/>
      <c r="C553" s="166"/>
      <c r="D553" s="179" t="s">
        <v>75</v>
      </c>
      <c r="E553" s="180" t="s">
        <v>177</v>
      </c>
      <c r="F553" s="180" t="s">
        <v>486</v>
      </c>
      <c r="G553" s="166"/>
      <c r="H553" s="166"/>
      <c r="I553" s="169"/>
      <c r="J553" s="181">
        <f>BK553</f>
        <v>0</v>
      </c>
      <c r="K553" s="166"/>
      <c r="L553" s="171"/>
      <c r="M553" s="172"/>
      <c r="N553" s="173"/>
      <c r="O553" s="173"/>
      <c r="P553" s="174">
        <f>SUM(P554:P638)</f>
        <v>0</v>
      </c>
      <c r="Q553" s="173"/>
      <c r="R553" s="174">
        <f>SUM(R554:R638)</f>
        <v>706.07344000000012</v>
      </c>
      <c r="S553" s="173"/>
      <c r="T553" s="175">
        <f>SUM(T554:T638)</f>
        <v>0</v>
      </c>
      <c r="AR553" s="176" t="s">
        <v>23</v>
      </c>
      <c r="AT553" s="177" t="s">
        <v>75</v>
      </c>
      <c r="AU553" s="177" t="s">
        <v>23</v>
      </c>
      <c r="AY553" s="176" t="s">
        <v>134</v>
      </c>
      <c r="BK553" s="178">
        <f>SUM(BK554:BK638)</f>
        <v>0</v>
      </c>
    </row>
    <row r="554" spans="2:65" s="1" customFormat="1" ht="28.9" customHeight="1">
      <c r="B554" s="35"/>
      <c r="C554" s="182" t="s">
        <v>509</v>
      </c>
      <c r="D554" s="182" t="s">
        <v>136</v>
      </c>
      <c r="E554" s="183" t="s">
        <v>488</v>
      </c>
      <c r="F554" s="184" t="s">
        <v>489</v>
      </c>
      <c r="G554" s="185" t="s">
        <v>139</v>
      </c>
      <c r="H554" s="186">
        <v>279.89999999999998</v>
      </c>
      <c r="I554" s="187"/>
      <c r="J554" s="188">
        <f>ROUND(I554*H554,2)</f>
        <v>0</v>
      </c>
      <c r="K554" s="184" t="s">
        <v>140</v>
      </c>
      <c r="L554" s="55"/>
      <c r="M554" s="189" t="s">
        <v>32</v>
      </c>
      <c r="N554" s="190" t="s">
        <v>47</v>
      </c>
      <c r="O554" s="36"/>
      <c r="P554" s="191">
        <f>O554*H554</f>
        <v>0</v>
      </c>
      <c r="Q554" s="191">
        <v>0.378</v>
      </c>
      <c r="R554" s="191">
        <f>Q554*H554</f>
        <v>105.8022</v>
      </c>
      <c r="S554" s="191">
        <v>0</v>
      </c>
      <c r="T554" s="192">
        <f>S554*H554</f>
        <v>0</v>
      </c>
      <c r="AR554" s="18" t="s">
        <v>141</v>
      </c>
      <c r="AT554" s="18" t="s">
        <v>136</v>
      </c>
      <c r="AU554" s="18" t="s">
        <v>84</v>
      </c>
      <c r="AY554" s="18" t="s">
        <v>134</v>
      </c>
      <c r="BE554" s="193">
        <f>IF(N554="základní",J554,0)</f>
        <v>0</v>
      </c>
      <c r="BF554" s="193">
        <f>IF(N554="snížená",J554,0)</f>
        <v>0</v>
      </c>
      <c r="BG554" s="193">
        <f>IF(N554="zákl. přenesená",J554,0)</f>
        <v>0</v>
      </c>
      <c r="BH554" s="193">
        <f>IF(N554="sníž. přenesená",J554,0)</f>
        <v>0</v>
      </c>
      <c r="BI554" s="193">
        <f>IF(N554="nulová",J554,0)</f>
        <v>0</v>
      </c>
      <c r="BJ554" s="18" t="s">
        <v>23</v>
      </c>
      <c r="BK554" s="193">
        <f>ROUND(I554*H554,2)</f>
        <v>0</v>
      </c>
      <c r="BL554" s="18" t="s">
        <v>141</v>
      </c>
      <c r="BM554" s="18" t="s">
        <v>1032</v>
      </c>
    </row>
    <row r="555" spans="2:65" s="11" customFormat="1">
      <c r="B555" s="194"/>
      <c r="C555" s="195"/>
      <c r="D555" s="196" t="s">
        <v>143</v>
      </c>
      <c r="E555" s="197" t="s">
        <v>32</v>
      </c>
      <c r="F555" s="198" t="s">
        <v>984</v>
      </c>
      <c r="G555" s="195"/>
      <c r="H555" s="199" t="s">
        <v>32</v>
      </c>
      <c r="I555" s="200"/>
      <c r="J555" s="195"/>
      <c r="K555" s="195"/>
      <c r="L555" s="201"/>
      <c r="M555" s="202"/>
      <c r="N555" s="203"/>
      <c r="O555" s="203"/>
      <c r="P555" s="203"/>
      <c r="Q555" s="203"/>
      <c r="R555" s="203"/>
      <c r="S555" s="203"/>
      <c r="T555" s="204"/>
      <c r="AT555" s="205" t="s">
        <v>143</v>
      </c>
      <c r="AU555" s="205" t="s">
        <v>84</v>
      </c>
      <c r="AV555" s="11" t="s">
        <v>23</v>
      </c>
      <c r="AW555" s="11" t="s">
        <v>39</v>
      </c>
      <c r="AX555" s="11" t="s">
        <v>76</v>
      </c>
      <c r="AY555" s="205" t="s">
        <v>134</v>
      </c>
    </row>
    <row r="556" spans="2:65" s="12" customFormat="1">
      <c r="B556" s="206"/>
      <c r="C556" s="207"/>
      <c r="D556" s="196" t="s">
        <v>143</v>
      </c>
      <c r="E556" s="208" t="s">
        <v>32</v>
      </c>
      <c r="F556" s="209" t="s">
        <v>1033</v>
      </c>
      <c r="G556" s="207"/>
      <c r="H556" s="210">
        <v>106.2</v>
      </c>
      <c r="I556" s="211"/>
      <c r="J556" s="207"/>
      <c r="K556" s="207"/>
      <c r="L556" s="212"/>
      <c r="M556" s="213"/>
      <c r="N556" s="214"/>
      <c r="O556" s="214"/>
      <c r="P556" s="214"/>
      <c r="Q556" s="214"/>
      <c r="R556" s="214"/>
      <c r="S556" s="214"/>
      <c r="T556" s="215"/>
      <c r="AT556" s="216" t="s">
        <v>143</v>
      </c>
      <c r="AU556" s="216" t="s">
        <v>84</v>
      </c>
      <c r="AV556" s="12" t="s">
        <v>84</v>
      </c>
      <c r="AW556" s="12" t="s">
        <v>39</v>
      </c>
      <c r="AX556" s="12" t="s">
        <v>76</v>
      </c>
      <c r="AY556" s="216" t="s">
        <v>134</v>
      </c>
    </row>
    <row r="557" spans="2:65" s="11" customFormat="1">
      <c r="B557" s="194"/>
      <c r="C557" s="195"/>
      <c r="D557" s="196" t="s">
        <v>143</v>
      </c>
      <c r="E557" s="197" t="s">
        <v>32</v>
      </c>
      <c r="F557" s="198" t="s">
        <v>1034</v>
      </c>
      <c r="G557" s="195"/>
      <c r="H557" s="199" t="s">
        <v>32</v>
      </c>
      <c r="I557" s="200"/>
      <c r="J557" s="195"/>
      <c r="K557" s="195"/>
      <c r="L557" s="201"/>
      <c r="M557" s="202"/>
      <c r="N557" s="203"/>
      <c r="O557" s="203"/>
      <c r="P557" s="203"/>
      <c r="Q557" s="203"/>
      <c r="R557" s="203"/>
      <c r="S557" s="203"/>
      <c r="T557" s="204"/>
      <c r="AT557" s="205" t="s">
        <v>143</v>
      </c>
      <c r="AU557" s="205" t="s">
        <v>84</v>
      </c>
      <c r="AV557" s="11" t="s">
        <v>23</v>
      </c>
      <c r="AW557" s="11" t="s">
        <v>39</v>
      </c>
      <c r="AX557" s="11" t="s">
        <v>76</v>
      </c>
      <c r="AY557" s="205" t="s">
        <v>134</v>
      </c>
    </row>
    <row r="558" spans="2:65" s="12" customFormat="1">
      <c r="B558" s="206"/>
      <c r="C558" s="207"/>
      <c r="D558" s="196" t="s">
        <v>143</v>
      </c>
      <c r="E558" s="208" t="s">
        <v>32</v>
      </c>
      <c r="F558" s="209" t="s">
        <v>774</v>
      </c>
      <c r="G558" s="207"/>
      <c r="H558" s="210">
        <v>173.7</v>
      </c>
      <c r="I558" s="211"/>
      <c r="J558" s="207"/>
      <c r="K558" s="207"/>
      <c r="L558" s="212"/>
      <c r="M558" s="213"/>
      <c r="N558" s="214"/>
      <c r="O558" s="214"/>
      <c r="P558" s="214"/>
      <c r="Q558" s="214"/>
      <c r="R558" s="214"/>
      <c r="S558" s="214"/>
      <c r="T558" s="215"/>
      <c r="AT558" s="216" t="s">
        <v>143</v>
      </c>
      <c r="AU558" s="216" t="s">
        <v>84</v>
      </c>
      <c r="AV558" s="12" t="s">
        <v>84</v>
      </c>
      <c r="AW558" s="12" t="s">
        <v>39</v>
      </c>
      <c r="AX558" s="12" t="s">
        <v>76</v>
      </c>
      <c r="AY558" s="216" t="s">
        <v>134</v>
      </c>
    </row>
    <row r="559" spans="2:65" s="13" customFormat="1">
      <c r="B559" s="217"/>
      <c r="C559" s="218"/>
      <c r="D559" s="219" t="s">
        <v>143</v>
      </c>
      <c r="E559" s="220" t="s">
        <v>32</v>
      </c>
      <c r="F559" s="221" t="s">
        <v>150</v>
      </c>
      <c r="G559" s="218"/>
      <c r="H559" s="222">
        <v>279.89999999999998</v>
      </c>
      <c r="I559" s="223"/>
      <c r="J559" s="218"/>
      <c r="K559" s="218"/>
      <c r="L559" s="224"/>
      <c r="M559" s="225"/>
      <c r="N559" s="226"/>
      <c r="O559" s="226"/>
      <c r="P559" s="226"/>
      <c r="Q559" s="226"/>
      <c r="R559" s="226"/>
      <c r="S559" s="226"/>
      <c r="T559" s="227"/>
      <c r="AT559" s="228" t="s">
        <v>143</v>
      </c>
      <c r="AU559" s="228" t="s">
        <v>84</v>
      </c>
      <c r="AV559" s="13" t="s">
        <v>141</v>
      </c>
      <c r="AW559" s="13" t="s">
        <v>39</v>
      </c>
      <c r="AX559" s="13" t="s">
        <v>23</v>
      </c>
      <c r="AY559" s="228" t="s">
        <v>134</v>
      </c>
    </row>
    <row r="560" spans="2:65" s="1" customFormat="1" ht="28.9" customHeight="1">
      <c r="B560" s="35"/>
      <c r="C560" s="182" t="s">
        <v>513</v>
      </c>
      <c r="D560" s="182" t="s">
        <v>136</v>
      </c>
      <c r="E560" s="183" t="s">
        <v>494</v>
      </c>
      <c r="F560" s="184" t="s">
        <v>495</v>
      </c>
      <c r="G560" s="185" t="s">
        <v>139</v>
      </c>
      <c r="H560" s="186">
        <v>622.70000000000005</v>
      </c>
      <c r="I560" s="187"/>
      <c r="J560" s="188">
        <f>ROUND(I560*H560,2)</f>
        <v>0</v>
      </c>
      <c r="K560" s="184" t="s">
        <v>140</v>
      </c>
      <c r="L560" s="55"/>
      <c r="M560" s="189" t="s">
        <v>32</v>
      </c>
      <c r="N560" s="190" t="s">
        <v>47</v>
      </c>
      <c r="O560" s="36"/>
      <c r="P560" s="191">
        <f>O560*H560</f>
        <v>0</v>
      </c>
      <c r="Q560" s="191">
        <v>0.56699999999999995</v>
      </c>
      <c r="R560" s="191">
        <f>Q560*H560</f>
        <v>353.07089999999999</v>
      </c>
      <c r="S560" s="191">
        <v>0</v>
      </c>
      <c r="T560" s="192">
        <f>S560*H560</f>
        <v>0</v>
      </c>
      <c r="AR560" s="18" t="s">
        <v>141</v>
      </c>
      <c r="AT560" s="18" t="s">
        <v>136</v>
      </c>
      <c r="AU560" s="18" t="s">
        <v>84</v>
      </c>
      <c r="AY560" s="18" t="s">
        <v>134</v>
      </c>
      <c r="BE560" s="193">
        <f>IF(N560="základní",J560,0)</f>
        <v>0</v>
      </c>
      <c r="BF560" s="193">
        <f>IF(N560="snížená",J560,0)</f>
        <v>0</v>
      </c>
      <c r="BG560" s="193">
        <f>IF(N560="zákl. přenesená",J560,0)</f>
        <v>0</v>
      </c>
      <c r="BH560" s="193">
        <f>IF(N560="sníž. přenesená",J560,0)</f>
        <v>0</v>
      </c>
      <c r="BI560" s="193">
        <f>IF(N560="nulová",J560,0)</f>
        <v>0</v>
      </c>
      <c r="BJ560" s="18" t="s">
        <v>23</v>
      </c>
      <c r="BK560" s="193">
        <f>ROUND(I560*H560,2)</f>
        <v>0</v>
      </c>
      <c r="BL560" s="18" t="s">
        <v>141</v>
      </c>
      <c r="BM560" s="18" t="s">
        <v>1035</v>
      </c>
    </row>
    <row r="561" spans="2:65" s="11" customFormat="1">
      <c r="B561" s="194"/>
      <c r="C561" s="195"/>
      <c r="D561" s="196" t="s">
        <v>143</v>
      </c>
      <c r="E561" s="197" t="s">
        <v>32</v>
      </c>
      <c r="F561" s="198" t="s">
        <v>984</v>
      </c>
      <c r="G561" s="195"/>
      <c r="H561" s="199" t="s">
        <v>32</v>
      </c>
      <c r="I561" s="200"/>
      <c r="J561" s="195"/>
      <c r="K561" s="195"/>
      <c r="L561" s="201"/>
      <c r="M561" s="202"/>
      <c r="N561" s="203"/>
      <c r="O561" s="203"/>
      <c r="P561" s="203"/>
      <c r="Q561" s="203"/>
      <c r="R561" s="203"/>
      <c r="S561" s="203"/>
      <c r="T561" s="204"/>
      <c r="AT561" s="205" t="s">
        <v>143</v>
      </c>
      <c r="AU561" s="205" t="s">
        <v>84</v>
      </c>
      <c r="AV561" s="11" t="s">
        <v>23</v>
      </c>
      <c r="AW561" s="11" t="s">
        <v>39</v>
      </c>
      <c r="AX561" s="11" t="s">
        <v>76</v>
      </c>
      <c r="AY561" s="205" t="s">
        <v>134</v>
      </c>
    </row>
    <row r="562" spans="2:65" s="12" customFormat="1">
      <c r="B562" s="206"/>
      <c r="C562" s="207"/>
      <c r="D562" s="196" t="s">
        <v>143</v>
      </c>
      <c r="E562" s="208" t="s">
        <v>32</v>
      </c>
      <c r="F562" s="209" t="s">
        <v>1036</v>
      </c>
      <c r="G562" s="207"/>
      <c r="H562" s="210">
        <v>311.39999999999998</v>
      </c>
      <c r="I562" s="211"/>
      <c r="J562" s="207"/>
      <c r="K562" s="207"/>
      <c r="L562" s="212"/>
      <c r="M562" s="213"/>
      <c r="N562" s="214"/>
      <c r="O562" s="214"/>
      <c r="P562" s="214"/>
      <c r="Q562" s="214"/>
      <c r="R562" s="214"/>
      <c r="S562" s="214"/>
      <c r="T562" s="215"/>
      <c r="AT562" s="216" t="s">
        <v>143</v>
      </c>
      <c r="AU562" s="216" t="s">
        <v>84</v>
      </c>
      <c r="AV562" s="12" t="s">
        <v>84</v>
      </c>
      <c r="AW562" s="12" t="s">
        <v>39</v>
      </c>
      <c r="AX562" s="12" t="s">
        <v>76</v>
      </c>
      <c r="AY562" s="216" t="s">
        <v>134</v>
      </c>
    </row>
    <row r="563" spans="2:65" s="12" customFormat="1">
      <c r="B563" s="206"/>
      <c r="C563" s="207"/>
      <c r="D563" s="196" t="s">
        <v>143</v>
      </c>
      <c r="E563" s="208" t="s">
        <v>32</v>
      </c>
      <c r="F563" s="209" t="s">
        <v>790</v>
      </c>
      <c r="G563" s="207"/>
      <c r="H563" s="210">
        <v>7.7</v>
      </c>
      <c r="I563" s="211"/>
      <c r="J563" s="207"/>
      <c r="K563" s="207"/>
      <c r="L563" s="212"/>
      <c r="M563" s="213"/>
      <c r="N563" s="214"/>
      <c r="O563" s="214"/>
      <c r="P563" s="214"/>
      <c r="Q563" s="214"/>
      <c r="R563" s="214"/>
      <c r="S563" s="214"/>
      <c r="T563" s="215"/>
      <c r="AT563" s="216" t="s">
        <v>143</v>
      </c>
      <c r="AU563" s="216" t="s">
        <v>84</v>
      </c>
      <c r="AV563" s="12" t="s">
        <v>84</v>
      </c>
      <c r="AW563" s="12" t="s">
        <v>39</v>
      </c>
      <c r="AX563" s="12" t="s">
        <v>76</v>
      </c>
      <c r="AY563" s="216" t="s">
        <v>134</v>
      </c>
    </row>
    <row r="564" spans="2:65" s="11" customFormat="1">
      <c r="B564" s="194"/>
      <c r="C564" s="195"/>
      <c r="D564" s="196" t="s">
        <v>143</v>
      </c>
      <c r="E564" s="197" t="s">
        <v>32</v>
      </c>
      <c r="F564" s="198" t="s">
        <v>992</v>
      </c>
      <c r="G564" s="195"/>
      <c r="H564" s="199" t="s">
        <v>32</v>
      </c>
      <c r="I564" s="200"/>
      <c r="J564" s="195"/>
      <c r="K564" s="195"/>
      <c r="L564" s="201"/>
      <c r="M564" s="202"/>
      <c r="N564" s="203"/>
      <c r="O564" s="203"/>
      <c r="P564" s="203"/>
      <c r="Q564" s="203"/>
      <c r="R564" s="203"/>
      <c r="S564" s="203"/>
      <c r="T564" s="204"/>
      <c r="AT564" s="205" t="s">
        <v>143</v>
      </c>
      <c r="AU564" s="205" t="s">
        <v>84</v>
      </c>
      <c r="AV564" s="11" t="s">
        <v>23</v>
      </c>
      <c r="AW564" s="11" t="s">
        <v>39</v>
      </c>
      <c r="AX564" s="11" t="s">
        <v>76</v>
      </c>
      <c r="AY564" s="205" t="s">
        <v>134</v>
      </c>
    </row>
    <row r="565" spans="2:65" s="12" customFormat="1">
      <c r="B565" s="206"/>
      <c r="C565" s="207"/>
      <c r="D565" s="196" t="s">
        <v>143</v>
      </c>
      <c r="E565" s="208" t="s">
        <v>32</v>
      </c>
      <c r="F565" s="209" t="s">
        <v>771</v>
      </c>
      <c r="G565" s="207"/>
      <c r="H565" s="210">
        <v>45.8</v>
      </c>
      <c r="I565" s="211"/>
      <c r="J565" s="207"/>
      <c r="K565" s="207"/>
      <c r="L565" s="212"/>
      <c r="M565" s="213"/>
      <c r="N565" s="214"/>
      <c r="O565" s="214"/>
      <c r="P565" s="214"/>
      <c r="Q565" s="214"/>
      <c r="R565" s="214"/>
      <c r="S565" s="214"/>
      <c r="T565" s="215"/>
      <c r="AT565" s="216" t="s">
        <v>143</v>
      </c>
      <c r="AU565" s="216" t="s">
        <v>84</v>
      </c>
      <c r="AV565" s="12" t="s">
        <v>84</v>
      </c>
      <c r="AW565" s="12" t="s">
        <v>39</v>
      </c>
      <c r="AX565" s="12" t="s">
        <v>76</v>
      </c>
      <c r="AY565" s="216" t="s">
        <v>134</v>
      </c>
    </row>
    <row r="566" spans="2:65" s="12" customFormat="1">
      <c r="B566" s="206"/>
      <c r="C566" s="207"/>
      <c r="D566" s="196" t="s">
        <v>143</v>
      </c>
      <c r="E566" s="208" t="s">
        <v>32</v>
      </c>
      <c r="F566" s="209" t="s">
        <v>791</v>
      </c>
      <c r="G566" s="207"/>
      <c r="H566" s="210">
        <v>56.8</v>
      </c>
      <c r="I566" s="211"/>
      <c r="J566" s="207"/>
      <c r="K566" s="207"/>
      <c r="L566" s="212"/>
      <c r="M566" s="213"/>
      <c r="N566" s="214"/>
      <c r="O566" s="214"/>
      <c r="P566" s="214"/>
      <c r="Q566" s="214"/>
      <c r="R566" s="214"/>
      <c r="S566" s="214"/>
      <c r="T566" s="215"/>
      <c r="AT566" s="216" t="s">
        <v>143</v>
      </c>
      <c r="AU566" s="216" t="s">
        <v>84</v>
      </c>
      <c r="AV566" s="12" t="s">
        <v>84</v>
      </c>
      <c r="AW566" s="12" t="s">
        <v>39</v>
      </c>
      <c r="AX566" s="12" t="s">
        <v>76</v>
      </c>
      <c r="AY566" s="216" t="s">
        <v>134</v>
      </c>
    </row>
    <row r="567" spans="2:65" s="11" customFormat="1">
      <c r="B567" s="194"/>
      <c r="C567" s="195"/>
      <c r="D567" s="196" t="s">
        <v>143</v>
      </c>
      <c r="E567" s="197" t="s">
        <v>32</v>
      </c>
      <c r="F567" s="198" t="s">
        <v>1037</v>
      </c>
      <c r="G567" s="195"/>
      <c r="H567" s="199" t="s">
        <v>32</v>
      </c>
      <c r="I567" s="200"/>
      <c r="J567" s="195"/>
      <c r="K567" s="195"/>
      <c r="L567" s="201"/>
      <c r="M567" s="202"/>
      <c r="N567" s="203"/>
      <c r="O567" s="203"/>
      <c r="P567" s="203"/>
      <c r="Q567" s="203"/>
      <c r="R567" s="203"/>
      <c r="S567" s="203"/>
      <c r="T567" s="204"/>
      <c r="AT567" s="205" t="s">
        <v>143</v>
      </c>
      <c r="AU567" s="205" t="s">
        <v>84</v>
      </c>
      <c r="AV567" s="11" t="s">
        <v>23</v>
      </c>
      <c r="AW567" s="11" t="s">
        <v>39</v>
      </c>
      <c r="AX567" s="11" t="s">
        <v>76</v>
      </c>
      <c r="AY567" s="205" t="s">
        <v>134</v>
      </c>
    </row>
    <row r="568" spans="2:65" s="12" customFormat="1">
      <c r="B568" s="206"/>
      <c r="C568" s="207"/>
      <c r="D568" s="196" t="s">
        <v>143</v>
      </c>
      <c r="E568" s="208" t="s">
        <v>32</v>
      </c>
      <c r="F568" s="209" t="s">
        <v>791</v>
      </c>
      <c r="G568" s="207"/>
      <c r="H568" s="210">
        <v>56.8</v>
      </c>
      <c r="I568" s="211"/>
      <c r="J568" s="207"/>
      <c r="K568" s="207"/>
      <c r="L568" s="212"/>
      <c r="M568" s="213"/>
      <c r="N568" s="214"/>
      <c r="O568" s="214"/>
      <c r="P568" s="214"/>
      <c r="Q568" s="214"/>
      <c r="R568" s="214"/>
      <c r="S568" s="214"/>
      <c r="T568" s="215"/>
      <c r="AT568" s="216" t="s">
        <v>143</v>
      </c>
      <c r="AU568" s="216" t="s">
        <v>84</v>
      </c>
      <c r="AV568" s="12" t="s">
        <v>84</v>
      </c>
      <c r="AW568" s="12" t="s">
        <v>39</v>
      </c>
      <c r="AX568" s="12" t="s">
        <v>76</v>
      </c>
      <c r="AY568" s="216" t="s">
        <v>134</v>
      </c>
    </row>
    <row r="569" spans="2:65" s="11" customFormat="1">
      <c r="B569" s="194"/>
      <c r="C569" s="195"/>
      <c r="D569" s="196" t="s">
        <v>143</v>
      </c>
      <c r="E569" s="197" t="s">
        <v>32</v>
      </c>
      <c r="F569" s="198" t="s">
        <v>993</v>
      </c>
      <c r="G569" s="195"/>
      <c r="H569" s="199" t="s">
        <v>32</v>
      </c>
      <c r="I569" s="200"/>
      <c r="J569" s="195"/>
      <c r="K569" s="195"/>
      <c r="L569" s="201"/>
      <c r="M569" s="202"/>
      <c r="N569" s="203"/>
      <c r="O569" s="203"/>
      <c r="P569" s="203"/>
      <c r="Q569" s="203"/>
      <c r="R569" s="203"/>
      <c r="S569" s="203"/>
      <c r="T569" s="204"/>
      <c r="AT569" s="205" t="s">
        <v>143</v>
      </c>
      <c r="AU569" s="205" t="s">
        <v>84</v>
      </c>
      <c r="AV569" s="11" t="s">
        <v>23</v>
      </c>
      <c r="AW569" s="11" t="s">
        <v>39</v>
      </c>
      <c r="AX569" s="11" t="s">
        <v>76</v>
      </c>
      <c r="AY569" s="205" t="s">
        <v>134</v>
      </c>
    </row>
    <row r="570" spans="2:65" s="12" customFormat="1">
      <c r="B570" s="206"/>
      <c r="C570" s="207"/>
      <c r="D570" s="196" t="s">
        <v>143</v>
      </c>
      <c r="E570" s="208" t="s">
        <v>32</v>
      </c>
      <c r="F570" s="209" t="s">
        <v>772</v>
      </c>
      <c r="G570" s="207"/>
      <c r="H570" s="210">
        <v>13.8</v>
      </c>
      <c r="I570" s="211"/>
      <c r="J570" s="207"/>
      <c r="K570" s="207"/>
      <c r="L570" s="212"/>
      <c r="M570" s="213"/>
      <c r="N570" s="214"/>
      <c r="O570" s="214"/>
      <c r="P570" s="214"/>
      <c r="Q570" s="214"/>
      <c r="R570" s="214"/>
      <c r="S570" s="214"/>
      <c r="T570" s="215"/>
      <c r="AT570" s="216" t="s">
        <v>143</v>
      </c>
      <c r="AU570" s="216" t="s">
        <v>84</v>
      </c>
      <c r="AV570" s="12" t="s">
        <v>84</v>
      </c>
      <c r="AW570" s="12" t="s">
        <v>39</v>
      </c>
      <c r="AX570" s="12" t="s">
        <v>76</v>
      </c>
      <c r="AY570" s="216" t="s">
        <v>134</v>
      </c>
    </row>
    <row r="571" spans="2:65" s="11" customFormat="1">
      <c r="B571" s="194"/>
      <c r="C571" s="195"/>
      <c r="D571" s="196" t="s">
        <v>143</v>
      </c>
      <c r="E571" s="197" t="s">
        <v>32</v>
      </c>
      <c r="F571" s="198" t="s">
        <v>994</v>
      </c>
      <c r="G571" s="195"/>
      <c r="H571" s="199" t="s">
        <v>32</v>
      </c>
      <c r="I571" s="200"/>
      <c r="J571" s="195"/>
      <c r="K571" s="195"/>
      <c r="L571" s="201"/>
      <c r="M571" s="202"/>
      <c r="N571" s="203"/>
      <c r="O571" s="203"/>
      <c r="P571" s="203"/>
      <c r="Q571" s="203"/>
      <c r="R571" s="203"/>
      <c r="S571" s="203"/>
      <c r="T571" s="204"/>
      <c r="AT571" s="205" t="s">
        <v>143</v>
      </c>
      <c r="AU571" s="205" t="s">
        <v>84</v>
      </c>
      <c r="AV571" s="11" t="s">
        <v>23</v>
      </c>
      <c r="AW571" s="11" t="s">
        <v>39</v>
      </c>
      <c r="AX571" s="11" t="s">
        <v>76</v>
      </c>
      <c r="AY571" s="205" t="s">
        <v>134</v>
      </c>
    </row>
    <row r="572" spans="2:65" s="12" customFormat="1">
      <c r="B572" s="206"/>
      <c r="C572" s="207"/>
      <c r="D572" s="196" t="s">
        <v>143</v>
      </c>
      <c r="E572" s="208" t="s">
        <v>32</v>
      </c>
      <c r="F572" s="209" t="s">
        <v>775</v>
      </c>
      <c r="G572" s="207"/>
      <c r="H572" s="210">
        <v>117.2</v>
      </c>
      <c r="I572" s="211"/>
      <c r="J572" s="207"/>
      <c r="K572" s="207"/>
      <c r="L572" s="212"/>
      <c r="M572" s="213"/>
      <c r="N572" s="214"/>
      <c r="O572" s="214"/>
      <c r="P572" s="214"/>
      <c r="Q572" s="214"/>
      <c r="R572" s="214"/>
      <c r="S572" s="214"/>
      <c r="T572" s="215"/>
      <c r="AT572" s="216" t="s">
        <v>143</v>
      </c>
      <c r="AU572" s="216" t="s">
        <v>84</v>
      </c>
      <c r="AV572" s="12" t="s">
        <v>84</v>
      </c>
      <c r="AW572" s="12" t="s">
        <v>39</v>
      </c>
      <c r="AX572" s="12" t="s">
        <v>76</v>
      </c>
      <c r="AY572" s="216" t="s">
        <v>134</v>
      </c>
    </row>
    <row r="573" spans="2:65" s="12" customFormat="1">
      <c r="B573" s="206"/>
      <c r="C573" s="207"/>
      <c r="D573" s="196" t="s">
        <v>143</v>
      </c>
      <c r="E573" s="208" t="s">
        <v>32</v>
      </c>
      <c r="F573" s="209" t="s">
        <v>793</v>
      </c>
      <c r="G573" s="207"/>
      <c r="H573" s="210">
        <v>13.2</v>
      </c>
      <c r="I573" s="211"/>
      <c r="J573" s="207"/>
      <c r="K573" s="207"/>
      <c r="L573" s="212"/>
      <c r="M573" s="213"/>
      <c r="N573" s="214"/>
      <c r="O573" s="214"/>
      <c r="P573" s="214"/>
      <c r="Q573" s="214"/>
      <c r="R573" s="214"/>
      <c r="S573" s="214"/>
      <c r="T573" s="215"/>
      <c r="AT573" s="216" t="s">
        <v>143</v>
      </c>
      <c r="AU573" s="216" t="s">
        <v>84</v>
      </c>
      <c r="AV573" s="12" t="s">
        <v>84</v>
      </c>
      <c r="AW573" s="12" t="s">
        <v>39</v>
      </c>
      <c r="AX573" s="12" t="s">
        <v>76</v>
      </c>
      <c r="AY573" s="216" t="s">
        <v>134</v>
      </c>
    </row>
    <row r="574" spans="2:65" s="13" customFormat="1">
      <c r="B574" s="217"/>
      <c r="C574" s="218"/>
      <c r="D574" s="219" t="s">
        <v>143</v>
      </c>
      <c r="E574" s="220" t="s">
        <v>32</v>
      </c>
      <c r="F574" s="221" t="s">
        <v>150</v>
      </c>
      <c r="G574" s="218"/>
      <c r="H574" s="222">
        <v>622.70000000000005</v>
      </c>
      <c r="I574" s="223"/>
      <c r="J574" s="218"/>
      <c r="K574" s="218"/>
      <c r="L574" s="224"/>
      <c r="M574" s="225"/>
      <c r="N574" s="226"/>
      <c r="O574" s="226"/>
      <c r="P574" s="226"/>
      <c r="Q574" s="226"/>
      <c r="R574" s="226"/>
      <c r="S574" s="226"/>
      <c r="T574" s="227"/>
      <c r="AT574" s="228" t="s">
        <v>143</v>
      </c>
      <c r="AU574" s="228" t="s">
        <v>84</v>
      </c>
      <c r="AV574" s="13" t="s">
        <v>141</v>
      </c>
      <c r="AW574" s="13" t="s">
        <v>39</v>
      </c>
      <c r="AX574" s="13" t="s">
        <v>23</v>
      </c>
      <c r="AY574" s="228" t="s">
        <v>134</v>
      </c>
    </row>
    <row r="575" spans="2:65" s="1" customFormat="1" ht="40.15" customHeight="1">
      <c r="B575" s="35"/>
      <c r="C575" s="182" t="s">
        <v>518</v>
      </c>
      <c r="D575" s="182" t="s">
        <v>136</v>
      </c>
      <c r="E575" s="183" t="s">
        <v>499</v>
      </c>
      <c r="F575" s="184" t="s">
        <v>500</v>
      </c>
      <c r="G575" s="185" t="s">
        <v>139</v>
      </c>
      <c r="H575" s="186">
        <v>279.89999999999998</v>
      </c>
      <c r="I575" s="187"/>
      <c r="J575" s="188">
        <f>ROUND(I575*H575,2)</f>
        <v>0</v>
      </c>
      <c r="K575" s="184" t="s">
        <v>140</v>
      </c>
      <c r="L575" s="55"/>
      <c r="M575" s="189" t="s">
        <v>32</v>
      </c>
      <c r="N575" s="190" t="s">
        <v>47</v>
      </c>
      <c r="O575" s="36"/>
      <c r="P575" s="191">
        <f>O575*H575</f>
        <v>0</v>
      </c>
      <c r="Q575" s="191">
        <v>0.10548</v>
      </c>
      <c r="R575" s="191">
        <f>Q575*H575</f>
        <v>29.523851999999998</v>
      </c>
      <c r="S575" s="191">
        <v>0</v>
      </c>
      <c r="T575" s="192">
        <f>S575*H575</f>
        <v>0</v>
      </c>
      <c r="AR575" s="18" t="s">
        <v>141</v>
      </c>
      <c r="AT575" s="18" t="s">
        <v>136</v>
      </c>
      <c r="AU575" s="18" t="s">
        <v>84</v>
      </c>
      <c r="AY575" s="18" t="s">
        <v>134</v>
      </c>
      <c r="BE575" s="193">
        <f>IF(N575="základní",J575,0)</f>
        <v>0</v>
      </c>
      <c r="BF575" s="193">
        <f>IF(N575="snížená",J575,0)</f>
        <v>0</v>
      </c>
      <c r="BG575" s="193">
        <f>IF(N575="zákl. přenesená",J575,0)</f>
        <v>0</v>
      </c>
      <c r="BH575" s="193">
        <f>IF(N575="sníž. přenesená",J575,0)</f>
        <v>0</v>
      </c>
      <c r="BI575" s="193">
        <f>IF(N575="nulová",J575,0)</f>
        <v>0</v>
      </c>
      <c r="BJ575" s="18" t="s">
        <v>23</v>
      </c>
      <c r="BK575" s="193">
        <f>ROUND(I575*H575,2)</f>
        <v>0</v>
      </c>
      <c r="BL575" s="18" t="s">
        <v>141</v>
      </c>
      <c r="BM575" s="18" t="s">
        <v>1038</v>
      </c>
    </row>
    <row r="576" spans="2:65" s="11" customFormat="1">
      <c r="B576" s="194"/>
      <c r="C576" s="195"/>
      <c r="D576" s="196" t="s">
        <v>143</v>
      </c>
      <c r="E576" s="197" t="s">
        <v>32</v>
      </c>
      <c r="F576" s="198" t="s">
        <v>984</v>
      </c>
      <c r="G576" s="195"/>
      <c r="H576" s="199" t="s">
        <v>32</v>
      </c>
      <c r="I576" s="200"/>
      <c r="J576" s="195"/>
      <c r="K576" s="195"/>
      <c r="L576" s="201"/>
      <c r="M576" s="202"/>
      <c r="N576" s="203"/>
      <c r="O576" s="203"/>
      <c r="P576" s="203"/>
      <c r="Q576" s="203"/>
      <c r="R576" s="203"/>
      <c r="S576" s="203"/>
      <c r="T576" s="204"/>
      <c r="AT576" s="205" t="s">
        <v>143</v>
      </c>
      <c r="AU576" s="205" t="s">
        <v>84</v>
      </c>
      <c r="AV576" s="11" t="s">
        <v>23</v>
      </c>
      <c r="AW576" s="11" t="s">
        <v>39</v>
      </c>
      <c r="AX576" s="11" t="s">
        <v>76</v>
      </c>
      <c r="AY576" s="205" t="s">
        <v>134</v>
      </c>
    </row>
    <row r="577" spans="2:65" s="12" customFormat="1">
      <c r="B577" s="206"/>
      <c r="C577" s="207"/>
      <c r="D577" s="196" t="s">
        <v>143</v>
      </c>
      <c r="E577" s="208" t="s">
        <v>32</v>
      </c>
      <c r="F577" s="209" t="s">
        <v>1033</v>
      </c>
      <c r="G577" s="207"/>
      <c r="H577" s="210">
        <v>106.2</v>
      </c>
      <c r="I577" s="211"/>
      <c r="J577" s="207"/>
      <c r="K577" s="207"/>
      <c r="L577" s="212"/>
      <c r="M577" s="213"/>
      <c r="N577" s="214"/>
      <c r="O577" s="214"/>
      <c r="P577" s="214"/>
      <c r="Q577" s="214"/>
      <c r="R577" s="214"/>
      <c r="S577" s="214"/>
      <c r="T577" s="215"/>
      <c r="AT577" s="216" t="s">
        <v>143</v>
      </c>
      <c r="AU577" s="216" t="s">
        <v>84</v>
      </c>
      <c r="AV577" s="12" t="s">
        <v>84</v>
      </c>
      <c r="AW577" s="12" t="s">
        <v>39</v>
      </c>
      <c r="AX577" s="12" t="s">
        <v>76</v>
      </c>
      <c r="AY577" s="216" t="s">
        <v>134</v>
      </c>
    </row>
    <row r="578" spans="2:65" s="11" customFormat="1">
      <c r="B578" s="194"/>
      <c r="C578" s="195"/>
      <c r="D578" s="196" t="s">
        <v>143</v>
      </c>
      <c r="E578" s="197" t="s">
        <v>32</v>
      </c>
      <c r="F578" s="198" t="s">
        <v>1034</v>
      </c>
      <c r="G578" s="195"/>
      <c r="H578" s="199" t="s">
        <v>32</v>
      </c>
      <c r="I578" s="200"/>
      <c r="J578" s="195"/>
      <c r="K578" s="195"/>
      <c r="L578" s="201"/>
      <c r="M578" s="202"/>
      <c r="N578" s="203"/>
      <c r="O578" s="203"/>
      <c r="P578" s="203"/>
      <c r="Q578" s="203"/>
      <c r="R578" s="203"/>
      <c r="S578" s="203"/>
      <c r="T578" s="204"/>
      <c r="AT578" s="205" t="s">
        <v>143</v>
      </c>
      <c r="AU578" s="205" t="s">
        <v>84</v>
      </c>
      <c r="AV578" s="11" t="s">
        <v>23</v>
      </c>
      <c r="AW578" s="11" t="s">
        <v>39</v>
      </c>
      <c r="AX578" s="11" t="s">
        <v>76</v>
      </c>
      <c r="AY578" s="205" t="s">
        <v>134</v>
      </c>
    </row>
    <row r="579" spans="2:65" s="12" customFormat="1">
      <c r="B579" s="206"/>
      <c r="C579" s="207"/>
      <c r="D579" s="196" t="s">
        <v>143</v>
      </c>
      <c r="E579" s="208" t="s">
        <v>32</v>
      </c>
      <c r="F579" s="209" t="s">
        <v>774</v>
      </c>
      <c r="G579" s="207"/>
      <c r="H579" s="210">
        <v>173.7</v>
      </c>
      <c r="I579" s="211"/>
      <c r="J579" s="207"/>
      <c r="K579" s="207"/>
      <c r="L579" s="212"/>
      <c r="M579" s="213"/>
      <c r="N579" s="214"/>
      <c r="O579" s="214"/>
      <c r="P579" s="214"/>
      <c r="Q579" s="214"/>
      <c r="R579" s="214"/>
      <c r="S579" s="214"/>
      <c r="T579" s="215"/>
      <c r="AT579" s="216" t="s">
        <v>143</v>
      </c>
      <c r="AU579" s="216" t="s">
        <v>84</v>
      </c>
      <c r="AV579" s="12" t="s">
        <v>84</v>
      </c>
      <c r="AW579" s="12" t="s">
        <v>39</v>
      </c>
      <c r="AX579" s="12" t="s">
        <v>76</v>
      </c>
      <c r="AY579" s="216" t="s">
        <v>134</v>
      </c>
    </row>
    <row r="580" spans="2:65" s="13" customFormat="1">
      <c r="B580" s="217"/>
      <c r="C580" s="218"/>
      <c r="D580" s="219" t="s">
        <v>143</v>
      </c>
      <c r="E580" s="220" t="s">
        <v>32</v>
      </c>
      <c r="F580" s="221" t="s">
        <v>150</v>
      </c>
      <c r="G580" s="218"/>
      <c r="H580" s="222">
        <v>279.89999999999998</v>
      </c>
      <c r="I580" s="223"/>
      <c r="J580" s="218"/>
      <c r="K580" s="218"/>
      <c r="L580" s="224"/>
      <c r="M580" s="225"/>
      <c r="N580" s="226"/>
      <c r="O580" s="226"/>
      <c r="P580" s="226"/>
      <c r="Q580" s="226"/>
      <c r="R580" s="226"/>
      <c r="S580" s="226"/>
      <c r="T580" s="227"/>
      <c r="AT580" s="228" t="s">
        <v>143</v>
      </c>
      <c r="AU580" s="228" t="s">
        <v>84</v>
      </c>
      <c r="AV580" s="13" t="s">
        <v>141</v>
      </c>
      <c r="AW580" s="13" t="s">
        <v>39</v>
      </c>
      <c r="AX580" s="13" t="s">
        <v>23</v>
      </c>
      <c r="AY580" s="228" t="s">
        <v>134</v>
      </c>
    </row>
    <row r="581" spans="2:65" s="1" customFormat="1" ht="40.15" customHeight="1">
      <c r="B581" s="35"/>
      <c r="C581" s="182" t="s">
        <v>523</v>
      </c>
      <c r="D581" s="182" t="s">
        <v>136</v>
      </c>
      <c r="E581" s="183" t="s">
        <v>502</v>
      </c>
      <c r="F581" s="184" t="s">
        <v>503</v>
      </c>
      <c r="G581" s="185" t="s">
        <v>139</v>
      </c>
      <c r="H581" s="186">
        <v>134.5</v>
      </c>
      <c r="I581" s="187"/>
      <c r="J581" s="188">
        <f>ROUND(I581*H581,2)</f>
        <v>0</v>
      </c>
      <c r="K581" s="184" t="s">
        <v>140</v>
      </c>
      <c r="L581" s="55"/>
      <c r="M581" s="189" t="s">
        <v>32</v>
      </c>
      <c r="N581" s="190" t="s">
        <v>47</v>
      </c>
      <c r="O581" s="36"/>
      <c r="P581" s="191">
        <f>O581*H581</f>
        <v>0</v>
      </c>
      <c r="Q581" s="191">
        <v>0.31647999999999998</v>
      </c>
      <c r="R581" s="191">
        <f>Q581*H581</f>
        <v>42.566559999999996</v>
      </c>
      <c r="S581" s="191">
        <v>0</v>
      </c>
      <c r="T581" s="192">
        <f>S581*H581</f>
        <v>0</v>
      </c>
      <c r="AR581" s="18" t="s">
        <v>141</v>
      </c>
      <c r="AT581" s="18" t="s">
        <v>136</v>
      </c>
      <c r="AU581" s="18" t="s">
        <v>84</v>
      </c>
      <c r="AY581" s="18" t="s">
        <v>134</v>
      </c>
      <c r="BE581" s="193">
        <f>IF(N581="základní",J581,0)</f>
        <v>0</v>
      </c>
      <c r="BF581" s="193">
        <f>IF(N581="snížená",J581,0)</f>
        <v>0</v>
      </c>
      <c r="BG581" s="193">
        <f>IF(N581="zákl. přenesená",J581,0)</f>
        <v>0</v>
      </c>
      <c r="BH581" s="193">
        <f>IF(N581="sníž. přenesená",J581,0)</f>
        <v>0</v>
      </c>
      <c r="BI581" s="193">
        <f>IF(N581="nulová",J581,0)</f>
        <v>0</v>
      </c>
      <c r="BJ581" s="18" t="s">
        <v>23</v>
      </c>
      <c r="BK581" s="193">
        <f>ROUND(I581*H581,2)</f>
        <v>0</v>
      </c>
      <c r="BL581" s="18" t="s">
        <v>141</v>
      </c>
      <c r="BM581" s="18" t="s">
        <v>1039</v>
      </c>
    </row>
    <row r="582" spans="2:65" s="11" customFormat="1">
      <c r="B582" s="194"/>
      <c r="C582" s="195"/>
      <c r="D582" s="196" t="s">
        <v>143</v>
      </c>
      <c r="E582" s="197" t="s">
        <v>32</v>
      </c>
      <c r="F582" s="198" t="s">
        <v>984</v>
      </c>
      <c r="G582" s="195"/>
      <c r="H582" s="199" t="s">
        <v>32</v>
      </c>
      <c r="I582" s="200"/>
      <c r="J582" s="195"/>
      <c r="K582" s="195"/>
      <c r="L582" s="201"/>
      <c r="M582" s="202"/>
      <c r="N582" s="203"/>
      <c r="O582" s="203"/>
      <c r="P582" s="203"/>
      <c r="Q582" s="203"/>
      <c r="R582" s="203"/>
      <c r="S582" s="203"/>
      <c r="T582" s="204"/>
      <c r="AT582" s="205" t="s">
        <v>143</v>
      </c>
      <c r="AU582" s="205" t="s">
        <v>84</v>
      </c>
      <c r="AV582" s="11" t="s">
        <v>23</v>
      </c>
      <c r="AW582" s="11" t="s">
        <v>39</v>
      </c>
      <c r="AX582" s="11" t="s">
        <v>76</v>
      </c>
      <c r="AY582" s="205" t="s">
        <v>134</v>
      </c>
    </row>
    <row r="583" spans="2:65" s="12" customFormat="1">
      <c r="B583" s="206"/>
      <c r="C583" s="207"/>
      <c r="D583" s="196" t="s">
        <v>143</v>
      </c>
      <c r="E583" s="208" t="s">
        <v>32</v>
      </c>
      <c r="F583" s="209" t="s">
        <v>790</v>
      </c>
      <c r="G583" s="207"/>
      <c r="H583" s="210">
        <v>7.7</v>
      </c>
      <c r="I583" s="211"/>
      <c r="J583" s="207"/>
      <c r="K583" s="207"/>
      <c r="L583" s="212"/>
      <c r="M583" s="213"/>
      <c r="N583" s="214"/>
      <c r="O583" s="214"/>
      <c r="P583" s="214"/>
      <c r="Q583" s="214"/>
      <c r="R583" s="214"/>
      <c r="S583" s="214"/>
      <c r="T583" s="215"/>
      <c r="AT583" s="216" t="s">
        <v>143</v>
      </c>
      <c r="AU583" s="216" t="s">
        <v>84</v>
      </c>
      <c r="AV583" s="12" t="s">
        <v>84</v>
      </c>
      <c r="AW583" s="12" t="s">
        <v>39</v>
      </c>
      <c r="AX583" s="12" t="s">
        <v>76</v>
      </c>
      <c r="AY583" s="216" t="s">
        <v>134</v>
      </c>
    </row>
    <row r="584" spans="2:65" s="11" customFormat="1">
      <c r="B584" s="194"/>
      <c r="C584" s="195"/>
      <c r="D584" s="196" t="s">
        <v>143</v>
      </c>
      <c r="E584" s="197" t="s">
        <v>32</v>
      </c>
      <c r="F584" s="198" t="s">
        <v>1040</v>
      </c>
      <c r="G584" s="195"/>
      <c r="H584" s="199" t="s">
        <v>32</v>
      </c>
      <c r="I584" s="200"/>
      <c r="J584" s="195"/>
      <c r="K584" s="195"/>
      <c r="L584" s="201"/>
      <c r="M584" s="202"/>
      <c r="N584" s="203"/>
      <c r="O584" s="203"/>
      <c r="P584" s="203"/>
      <c r="Q584" s="203"/>
      <c r="R584" s="203"/>
      <c r="S584" s="203"/>
      <c r="T584" s="204"/>
      <c r="AT584" s="205" t="s">
        <v>143</v>
      </c>
      <c r="AU584" s="205" t="s">
        <v>84</v>
      </c>
      <c r="AV584" s="11" t="s">
        <v>23</v>
      </c>
      <c r="AW584" s="11" t="s">
        <v>39</v>
      </c>
      <c r="AX584" s="11" t="s">
        <v>76</v>
      </c>
      <c r="AY584" s="205" t="s">
        <v>134</v>
      </c>
    </row>
    <row r="585" spans="2:65" s="12" customFormat="1">
      <c r="B585" s="206"/>
      <c r="C585" s="207"/>
      <c r="D585" s="196" t="s">
        <v>143</v>
      </c>
      <c r="E585" s="208" t="s">
        <v>32</v>
      </c>
      <c r="F585" s="209" t="s">
        <v>791</v>
      </c>
      <c r="G585" s="207"/>
      <c r="H585" s="210">
        <v>56.8</v>
      </c>
      <c r="I585" s="211"/>
      <c r="J585" s="207"/>
      <c r="K585" s="207"/>
      <c r="L585" s="212"/>
      <c r="M585" s="213"/>
      <c r="N585" s="214"/>
      <c r="O585" s="214"/>
      <c r="P585" s="214"/>
      <c r="Q585" s="214"/>
      <c r="R585" s="214"/>
      <c r="S585" s="214"/>
      <c r="T585" s="215"/>
      <c r="AT585" s="216" t="s">
        <v>143</v>
      </c>
      <c r="AU585" s="216" t="s">
        <v>84</v>
      </c>
      <c r="AV585" s="12" t="s">
        <v>84</v>
      </c>
      <c r="AW585" s="12" t="s">
        <v>39</v>
      </c>
      <c r="AX585" s="12" t="s">
        <v>76</v>
      </c>
      <c r="AY585" s="216" t="s">
        <v>134</v>
      </c>
    </row>
    <row r="586" spans="2:65" s="11" customFormat="1">
      <c r="B586" s="194"/>
      <c r="C586" s="195"/>
      <c r="D586" s="196" t="s">
        <v>143</v>
      </c>
      <c r="E586" s="197" t="s">
        <v>32</v>
      </c>
      <c r="F586" s="198" t="s">
        <v>1037</v>
      </c>
      <c r="G586" s="195"/>
      <c r="H586" s="199" t="s">
        <v>32</v>
      </c>
      <c r="I586" s="200"/>
      <c r="J586" s="195"/>
      <c r="K586" s="195"/>
      <c r="L586" s="201"/>
      <c r="M586" s="202"/>
      <c r="N586" s="203"/>
      <c r="O586" s="203"/>
      <c r="P586" s="203"/>
      <c r="Q586" s="203"/>
      <c r="R586" s="203"/>
      <c r="S586" s="203"/>
      <c r="T586" s="204"/>
      <c r="AT586" s="205" t="s">
        <v>143</v>
      </c>
      <c r="AU586" s="205" t="s">
        <v>84</v>
      </c>
      <c r="AV586" s="11" t="s">
        <v>23</v>
      </c>
      <c r="AW586" s="11" t="s">
        <v>39</v>
      </c>
      <c r="AX586" s="11" t="s">
        <v>76</v>
      </c>
      <c r="AY586" s="205" t="s">
        <v>134</v>
      </c>
    </row>
    <row r="587" spans="2:65" s="12" customFormat="1">
      <c r="B587" s="206"/>
      <c r="C587" s="207"/>
      <c r="D587" s="196" t="s">
        <v>143</v>
      </c>
      <c r="E587" s="208" t="s">
        <v>32</v>
      </c>
      <c r="F587" s="209" t="s">
        <v>791</v>
      </c>
      <c r="G587" s="207"/>
      <c r="H587" s="210">
        <v>56.8</v>
      </c>
      <c r="I587" s="211"/>
      <c r="J587" s="207"/>
      <c r="K587" s="207"/>
      <c r="L587" s="212"/>
      <c r="M587" s="213"/>
      <c r="N587" s="214"/>
      <c r="O587" s="214"/>
      <c r="P587" s="214"/>
      <c r="Q587" s="214"/>
      <c r="R587" s="214"/>
      <c r="S587" s="214"/>
      <c r="T587" s="215"/>
      <c r="AT587" s="216" t="s">
        <v>143</v>
      </c>
      <c r="AU587" s="216" t="s">
        <v>84</v>
      </c>
      <c r="AV587" s="12" t="s">
        <v>84</v>
      </c>
      <c r="AW587" s="12" t="s">
        <v>39</v>
      </c>
      <c r="AX587" s="12" t="s">
        <v>76</v>
      </c>
      <c r="AY587" s="216" t="s">
        <v>134</v>
      </c>
    </row>
    <row r="588" spans="2:65" s="11" customFormat="1">
      <c r="B588" s="194"/>
      <c r="C588" s="195"/>
      <c r="D588" s="196" t="s">
        <v>143</v>
      </c>
      <c r="E588" s="197" t="s">
        <v>32</v>
      </c>
      <c r="F588" s="198" t="s">
        <v>994</v>
      </c>
      <c r="G588" s="195"/>
      <c r="H588" s="199" t="s">
        <v>32</v>
      </c>
      <c r="I588" s="200"/>
      <c r="J588" s="195"/>
      <c r="K588" s="195"/>
      <c r="L588" s="201"/>
      <c r="M588" s="202"/>
      <c r="N588" s="203"/>
      <c r="O588" s="203"/>
      <c r="P588" s="203"/>
      <c r="Q588" s="203"/>
      <c r="R588" s="203"/>
      <c r="S588" s="203"/>
      <c r="T588" s="204"/>
      <c r="AT588" s="205" t="s">
        <v>143</v>
      </c>
      <c r="AU588" s="205" t="s">
        <v>84</v>
      </c>
      <c r="AV588" s="11" t="s">
        <v>23</v>
      </c>
      <c r="AW588" s="11" t="s">
        <v>39</v>
      </c>
      <c r="AX588" s="11" t="s">
        <v>76</v>
      </c>
      <c r="AY588" s="205" t="s">
        <v>134</v>
      </c>
    </row>
    <row r="589" spans="2:65" s="12" customFormat="1">
      <c r="B589" s="206"/>
      <c r="C589" s="207"/>
      <c r="D589" s="196" t="s">
        <v>143</v>
      </c>
      <c r="E589" s="208" t="s">
        <v>32</v>
      </c>
      <c r="F589" s="209" t="s">
        <v>793</v>
      </c>
      <c r="G589" s="207"/>
      <c r="H589" s="210">
        <v>13.2</v>
      </c>
      <c r="I589" s="211"/>
      <c r="J589" s="207"/>
      <c r="K589" s="207"/>
      <c r="L589" s="212"/>
      <c r="M589" s="213"/>
      <c r="N589" s="214"/>
      <c r="O589" s="214"/>
      <c r="P589" s="214"/>
      <c r="Q589" s="214"/>
      <c r="R589" s="214"/>
      <c r="S589" s="214"/>
      <c r="T589" s="215"/>
      <c r="AT589" s="216" t="s">
        <v>143</v>
      </c>
      <c r="AU589" s="216" t="s">
        <v>84</v>
      </c>
      <c r="AV589" s="12" t="s">
        <v>84</v>
      </c>
      <c r="AW589" s="12" t="s">
        <v>39</v>
      </c>
      <c r="AX589" s="12" t="s">
        <v>76</v>
      </c>
      <c r="AY589" s="216" t="s">
        <v>134</v>
      </c>
    </row>
    <row r="590" spans="2:65" s="13" customFormat="1">
      <c r="B590" s="217"/>
      <c r="C590" s="218"/>
      <c r="D590" s="219" t="s">
        <v>143</v>
      </c>
      <c r="E590" s="220" t="s">
        <v>32</v>
      </c>
      <c r="F590" s="221" t="s">
        <v>150</v>
      </c>
      <c r="G590" s="218"/>
      <c r="H590" s="222">
        <v>134.5</v>
      </c>
      <c r="I590" s="223"/>
      <c r="J590" s="218"/>
      <c r="K590" s="218"/>
      <c r="L590" s="224"/>
      <c r="M590" s="225"/>
      <c r="N590" s="226"/>
      <c r="O590" s="226"/>
      <c r="P590" s="226"/>
      <c r="Q590" s="226"/>
      <c r="R590" s="226"/>
      <c r="S590" s="226"/>
      <c r="T590" s="227"/>
      <c r="AT590" s="228" t="s">
        <v>143</v>
      </c>
      <c r="AU590" s="228" t="s">
        <v>84</v>
      </c>
      <c r="AV590" s="13" t="s">
        <v>141</v>
      </c>
      <c r="AW590" s="13" t="s">
        <v>39</v>
      </c>
      <c r="AX590" s="13" t="s">
        <v>23</v>
      </c>
      <c r="AY590" s="228" t="s">
        <v>134</v>
      </c>
    </row>
    <row r="591" spans="2:65" s="1" customFormat="1" ht="28.9" customHeight="1">
      <c r="B591" s="35"/>
      <c r="C591" s="182" t="s">
        <v>527</v>
      </c>
      <c r="D591" s="182" t="s">
        <v>136</v>
      </c>
      <c r="E591" s="183" t="s">
        <v>1041</v>
      </c>
      <c r="F591" s="184" t="s">
        <v>1042</v>
      </c>
      <c r="G591" s="185" t="s">
        <v>139</v>
      </c>
      <c r="H591" s="186">
        <v>56</v>
      </c>
      <c r="I591" s="187"/>
      <c r="J591" s="188">
        <f>ROUND(I591*H591,2)</f>
        <v>0</v>
      </c>
      <c r="K591" s="184" t="s">
        <v>140</v>
      </c>
      <c r="L591" s="55"/>
      <c r="M591" s="189" t="s">
        <v>32</v>
      </c>
      <c r="N591" s="190" t="s">
        <v>47</v>
      </c>
      <c r="O591" s="36"/>
      <c r="P591" s="191">
        <f>O591*H591</f>
        <v>0</v>
      </c>
      <c r="Q591" s="191">
        <v>0.27994000000000002</v>
      </c>
      <c r="R591" s="191">
        <f>Q591*H591</f>
        <v>15.676640000000001</v>
      </c>
      <c r="S591" s="191">
        <v>0</v>
      </c>
      <c r="T591" s="192">
        <f>S591*H591</f>
        <v>0</v>
      </c>
      <c r="AR591" s="18" t="s">
        <v>141</v>
      </c>
      <c r="AT591" s="18" t="s">
        <v>136</v>
      </c>
      <c r="AU591" s="18" t="s">
        <v>84</v>
      </c>
      <c r="AY591" s="18" t="s">
        <v>134</v>
      </c>
      <c r="BE591" s="193">
        <f>IF(N591="základní",J591,0)</f>
        <v>0</v>
      </c>
      <c r="BF591" s="193">
        <f>IF(N591="snížená",J591,0)</f>
        <v>0</v>
      </c>
      <c r="BG591" s="193">
        <f>IF(N591="zákl. přenesená",J591,0)</f>
        <v>0</v>
      </c>
      <c r="BH591" s="193">
        <f>IF(N591="sníž. přenesená",J591,0)</f>
        <v>0</v>
      </c>
      <c r="BI591" s="193">
        <f>IF(N591="nulová",J591,0)</f>
        <v>0</v>
      </c>
      <c r="BJ591" s="18" t="s">
        <v>23</v>
      </c>
      <c r="BK591" s="193">
        <f>ROUND(I591*H591,2)</f>
        <v>0</v>
      </c>
      <c r="BL591" s="18" t="s">
        <v>141</v>
      </c>
      <c r="BM591" s="18" t="s">
        <v>1043</v>
      </c>
    </row>
    <row r="592" spans="2:65" s="11" customFormat="1">
      <c r="B592" s="194"/>
      <c r="C592" s="195"/>
      <c r="D592" s="196" t="s">
        <v>143</v>
      </c>
      <c r="E592" s="197" t="s">
        <v>32</v>
      </c>
      <c r="F592" s="198" t="s">
        <v>984</v>
      </c>
      <c r="G592" s="195"/>
      <c r="H592" s="199" t="s">
        <v>32</v>
      </c>
      <c r="I592" s="200"/>
      <c r="J592" s="195"/>
      <c r="K592" s="195"/>
      <c r="L592" s="201"/>
      <c r="M592" s="202"/>
      <c r="N592" s="203"/>
      <c r="O592" s="203"/>
      <c r="P592" s="203"/>
      <c r="Q592" s="203"/>
      <c r="R592" s="203"/>
      <c r="S592" s="203"/>
      <c r="T592" s="204"/>
      <c r="AT592" s="205" t="s">
        <v>143</v>
      </c>
      <c r="AU592" s="205" t="s">
        <v>84</v>
      </c>
      <c r="AV592" s="11" t="s">
        <v>23</v>
      </c>
      <c r="AW592" s="11" t="s">
        <v>39</v>
      </c>
      <c r="AX592" s="11" t="s">
        <v>76</v>
      </c>
      <c r="AY592" s="205" t="s">
        <v>134</v>
      </c>
    </row>
    <row r="593" spans="2:65" s="12" customFormat="1">
      <c r="B593" s="206"/>
      <c r="C593" s="207"/>
      <c r="D593" s="196" t="s">
        <v>143</v>
      </c>
      <c r="E593" s="208" t="s">
        <v>32</v>
      </c>
      <c r="F593" s="209" t="s">
        <v>762</v>
      </c>
      <c r="G593" s="207"/>
      <c r="H593" s="210">
        <v>22.3</v>
      </c>
      <c r="I593" s="211"/>
      <c r="J593" s="207"/>
      <c r="K593" s="207"/>
      <c r="L593" s="212"/>
      <c r="M593" s="213"/>
      <c r="N593" s="214"/>
      <c r="O593" s="214"/>
      <c r="P593" s="214"/>
      <c r="Q593" s="214"/>
      <c r="R593" s="214"/>
      <c r="S593" s="214"/>
      <c r="T593" s="215"/>
      <c r="AT593" s="216" t="s">
        <v>143</v>
      </c>
      <c r="AU593" s="216" t="s">
        <v>84</v>
      </c>
      <c r="AV593" s="12" t="s">
        <v>84</v>
      </c>
      <c r="AW593" s="12" t="s">
        <v>39</v>
      </c>
      <c r="AX593" s="12" t="s">
        <v>76</v>
      </c>
      <c r="AY593" s="216" t="s">
        <v>134</v>
      </c>
    </row>
    <row r="594" spans="2:65" s="11" customFormat="1">
      <c r="B594" s="194"/>
      <c r="C594" s="195"/>
      <c r="D594" s="196" t="s">
        <v>143</v>
      </c>
      <c r="E594" s="197" t="s">
        <v>32</v>
      </c>
      <c r="F594" s="198" t="s">
        <v>993</v>
      </c>
      <c r="G594" s="195"/>
      <c r="H594" s="199" t="s">
        <v>32</v>
      </c>
      <c r="I594" s="200"/>
      <c r="J594" s="195"/>
      <c r="K594" s="195"/>
      <c r="L594" s="201"/>
      <c r="M594" s="202"/>
      <c r="N594" s="203"/>
      <c r="O594" s="203"/>
      <c r="P594" s="203"/>
      <c r="Q594" s="203"/>
      <c r="R594" s="203"/>
      <c r="S594" s="203"/>
      <c r="T594" s="204"/>
      <c r="AT594" s="205" t="s">
        <v>143</v>
      </c>
      <c r="AU594" s="205" t="s">
        <v>84</v>
      </c>
      <c r="AV594" s="11" t="s">
        <v>23</v>
      </c>
      <c r="AW594" s="11" t="s">
        <v>39</v>
      </c>
      <c r="AX594" s="11" t="s">
        <v>76</v>
      </c>
      <c r="AY594" s="205" t="s">
        <v>134</v>
      </c>
    </row>
    <row r="595" spans="2:65" s="12" customFormat="1">
      <c r="B595" s="206"/>
      <c r="C595" s="207"/>
      <c r="D595" s="196" t="s">
        <v>143</v>
      </c>
      <c r="E595" s="208" t="s">
        <v>32</v>
      </c>
      <c r="F595" s="209" t="s">
        <v>763</v>
      </c>
      <c r="G595" s="207"/>
      <c r="H595" s="210">
        <v>31.5</v>
      </c>
      <c r="I595" s="211"/>
      <c r="J595" s="207"/>
      <c r="K595" s="207"/>
      <c r="L595" s="212"/>
      <c r="M595" s="213"/>
      <c r="N595" s="214"/>
      <c r="O595" s="214"/>
      <c r="P595" s="214"/>
      <c r="Q595" s="214"/>
      <c r="R595" s="214"/>
      <c r="S595" s="214"/>
      <c r="T595" s="215"/>
      <c r="AT595" s="216" t="s">
        <v>143</v>
      </c>
      <c r="AU595" s="216" t="s">
        <v>84</v>
      </c>
      <c r="AV595" s="12" t="s">
        <v>84</v>
      </c>
      <c r="AW595" s="12" t="s">
        <v>39</v>
      </c>
      <c r="AX595" s="12" t="s">
        <v>76</v>
      </c>
      <c r="AY595" s="216" t="s">
        <v>134</v>
      </c>
    </row>
    <row r="596" spans="2:65" s="11" customFormat="1">
      <c r="B596" s="194"/>
      <c r="C596" s="195"/>
      <c r="D596" s="196" t="s">
        <v>143</v>
      </c>
      <c r="E596" s="197" t="s">
        <v>32</v>
      </c>
      <c r="F596" s="198" t="s">
        <v>994</v>
      </c>
      <c r="G596" s="195"/>
      <c r="H596" s="199" t="s">
        <v>32</v>
      </c>
      <c r="I596" s="200"/>
      <c r="J596" s="195"/>
      <c r="K596" s="195"/>
      <c r="L596" s="201"/>
      <c r="M596" s="202"/>
      <c r="N596" s="203"/>
      <c r="O596" s="203"/>
      <c r="P596" s="203"/>
      <c r="Q596" s="203"/>
      <c r="R596" s="203"/>
      <c r="S596" s="203"/>
      <c r="T596" s="204"/>
      <c r="AT596" s="205" t="s">
        <v>143</v>
      </c>
      <c r="AU596" s="205" t="s">
        <v>84</v>
      </c>
      <c r="AV596" s="11" t="s">
        <v>23</v>
      </c>
      <c r="AW596" s="11" t="s">
        <v>39</v>
      </c>
      <c r="AX596" s="11" t="s">
        <v>76</v>
      </c>
      <c r="AY596" s="205" t="s">
        <v>134</v>
      </c>
    </row>
    <row r="597" spans="2:65" s="12" customFormat="1">
      <c r="B597" s="206"/>
      <c r="C597" s="207"/>
      <c r="D597" s="196" t="s">
        <v>143</v>
      </c>
      <c r="E597" s="208" t="s">
        <v>32</v>
      </c>
      <c r="F597" s="209" t="s">
        <v>764</v>
      </c>
      <c r="G597" s="207"/>
      <c r="H597" s="210">
        <v>2.2000000000000002</v>
      </c>
      <c r="I597" s="211"/>
      <c r="J597" s="207"/>
      <c r="K597" s="207"/>
      <c r="L597" s="212"/>
      <c r="M597" s="213"/>
      <c r="N597" s="214"/>
      <c r="O597" s="214"/>
      <c r="P597" s="214"/>
      <c r="Q597" s="214"/>
      <c r="R597" s="214"/>
      <c r="S597" s="214"/>
      <c r="T597" s="215"/>
      <c r="AT597" s="216" t="s">
        <v>143</v>
      </c>
      <c r="AU597" s="216" t="s">
        <v>84</v>
      </c>
      <c r="AV597" s="12" t="s">
        <v>84</v>
      </c>
      <c r="AW597" s="12" t="s">
        <v>39</v>
      </c>
      <c r="AX597" s="12" t="s">
        <v>76</v>
      </c>
      <c r="AY597" s="216" t="s">
        <v>134</v>
      </c>
    </row>
    <row r="598" spans="2:65" s="13" customFormat="1">
      <c r="B598" s="217"/>
      <c r="C598" s="218"/>
      <c r="D598" s="219" t="s">
        <v>143</v>
      </c>
      <c r="E598" s="220" t="s">
        <v>32</v>
      </c>
      <c r="F598" s="221" t="s">
        <v>150</v>
      </c>
      <c r="G598" s="218"/>
      <c r="H598" s="222">
        <v>56</v>
      </c>
      <c r="I598" s="223"/>
      <c r="J598" s="218"/>
      <c r="K598" s="218"/>
      <c r="L598" s="224"/>
      <c r="M598" s="225"/>
      <c r="N598" s="226"/>
      <c r="O598" s="226"/>
      <c r="P598" s="226"/>
      <c r="Q598" s="226"/>
      <c r="R598" s="226"/>
      <c r="S598" s="226"/>
      <c r="T598" s="227"/>
      <c r="AT598" s="228" t="s">
        <v>143</v>
      </c>
      <c r="AU598" s="228" t="s">
        <v>84</v>
      </c>
      <c r="AV598" s="13" t="s">
        <v>141</v>
      </c>
      <c r="AW598" s="13" t="s">
        <v>39</v>
      </c>
      <c r="AX598" s="13" t="s">
        <v>23</v>
      </c>
      <c r="AY598" s="228" t="s">
        <v>134</v>
      </c>
    </row>
    <row r="599" spans="2:65" s="1" customFormat="1" ht="40.15" customHeight="1">
      <c r="B599" s="35"/>
      <c r="C599" s="182" t="s">
        <v>533</v>
      </c>
      <c r="D599" s="182" t="s">
        <v>136</v>
      </c>
      <c r="E599" s="183" t="s">
        <v>506</v>
      </c>
      <c r="F599" s="184" t="s">
        <v>507</v>
      </c>
      <c r="G599" s="185" t="s">
        <v>139</v>
      </c>
      <c r="H599" s="186">
        <v>348.6</v>
      </c>
      <c r="I599" s="187"/>
      <c r="J599" s="188">
        <f>ROUND(I599*H599,2)</f>
        <v>0</v>
      </c>
      <c r="K599" s="184" t="s">
        <v>140</v>
      </c>
      <c r="L599" s="55"/>
      <c r="M599" s="189" t="s">
        <v>32</v>
      </c>
      <c r="N599" s="190" t="s">
        <v>47</v>
      </c>
      <c r="O599" s="36"/>
      <c r="P599" s="191">
        <f>O599*H599</f>
        <v>0</v>
      </c>
      <c r="Q599" s="191">
        <v>0.10373</v>
      </c>
      <c r="R599" s="191">
        <f>Q599*H599</f>
        <v>36.160278000000005</v>
      </c>
      <c r="S599" s="191">
        <v>0</v>
      </c>
      <c r="T599" s="192">
        <f>S599*H599</f>
        <v>0</v>
      </c>
      <c r="AR599" s="18" t="s">
        <v>141</v>
      </c>
      <c r="AT599" s="18" t="s">
        <v>136</v>
      </c>
      <c r="AU599" s="18" t="s">
        <v>84</v>
      </c>
      <c r="AY599" s="18" t="s">
        <v>134</v>
      </c>
      <c r="BE599" s="193">
        <f>IF(N599="základní",J599,0)</f>
        <v>0</v>
      </c>
      <c r="BF599" s="193">
        <f>IF(N599="snížená",J599,0)</f>
        <v>0</v>
      </c>
      <c r="BG599" s="193">
        <f>IF(N599="zákl. přenesená",J599,0)</f>
        <v>0</v>
      </c>
      <c r="BH599" s="193">
        <f>IF(N599="sníž. přenesená",J599,0)</f>
        <v>0</v>
      </c>
      <c r="BI599" s="193">
        <f>IF(N599="nulová",J599,0)</f>
        <v>0</v>
      </c>
      <c r="BJ599" s="18" t="s">
        <v>23</v>
      </c>
      <c r="BK599" s="193">
        <f>ROUND(I599*H599,2)</f>
        <v>0</v>
      </c>
      <c r="BL599" s="18" t="s">
        <v>141</v>
      </c>
      <c r="BM599" s="18" t="s">
        <v>1044</v>
      </c>
    </row>
    <row r="600" spans="2:65" s="11" customFormat="1">
      <c r="B600" s="194"/>
      <c r="C600" s="195"/>
      <c r="D600" s="196" t="s">
        <v>143</v>
      </c>
      <c r="E600" s="197" t="s">
        <v>32</v>
      </c>
      <c r="F600" s="198" t="s">
        <v>984</v>
      </c>
      <c r="G600" s="195"/>
      <c r="H600" s="199" t="s">
        <v>32</v>
      </c>
      <c r="I600" s="200"/>
      <c r="J600" s="195"/>
      <c r="K600" s="195"/>
      <c r="L600" s="201"/>
      <c r="M600" s="202"/>
      <c r="N600" s="203"/>
      <c r="O600" s="203"/>
      <c r="P600" s="203"/>
      <c r="Q600" s="203"/>
      <c r="R600" s="203"/>
      <c r="S600" s="203"/>
      <c r="T600" s="204"/>
      <c r="AT600" s="205" t="s">
        <v>143</v>
      </c>
      <c r="AU600" s="205" t="s">
        <v>84</v>
      </c>
      <c r="AV600" s="11" t="s">
        <v>23</v>
      </c>
      <c r="AW600" s="11" t="s">
        <v>39</v>
      </c>
      <c r="AX600" s="11" t="s">
        <v>76</v>
      </c>
      <c r="AY600" s="205" t="s">
        <v>134</v>
      </c>
    </row>
    <row r="601" spans="2:65" s="12" customFormat="1">
      <c r="B601" s="206"/>
      <c r="C601" s="207"/>
      <c r="D601" s="196" t="s">
        <v>143</v>
      </c>
      <c r="E601" s="208" t="s">
        <v>32</v>
      </c>
      <c r="F601" s="209" t="s">
        <v>777</v>
      </c>
      <c r="G601" s="207"/>
      <c r="H601" s="210">
        <v>130.80000000000001</v>
      </c>
      <c r="I601" s="211"/>
      <c r="J601" s="207"/>
      <c r="K601" s="207"/>
      <c r="L601" s="212"/>
      <c r="M601" s="213"/>
      <c r="N601" s="214"/>
      <c r="O601" s="214"/>
      <c r="P601" s="214"/>
      <c r="Q601" s="214"/>
      <c r="R601" s="214"/>
      <c r="S601" s="214"/>
      <c r="T601" s="215"/>
      <c r="AT601" s="216" t="s">
        <v>143</v>
      </c>
      <c r="AU601" s="216" t="s">
        <v>84</v>
      </c>
      <c r="AV601" s="12" t="s">
        <v>84</v>
      </c>
      <c r="AW601" s="12" t="s">
        <v>39</v>
      </c>
      <c r="AX601" s="12" t="s">
        <v>76</v>
      </c>
      <c r="AY601" s="216" t="s">
        <v>134</v>
      </c>
    </row>
    <row r="602" spans="2:65" s="11" customFormat="1">
      <c r="B602" s="194"/>
      <c r="C602" s="195"/>
      <c r="D602" s="196" t="s">
        <v>143</v>
      </c>
      <c r="E602" s="197" t="s">
        <v>32</v>
      </c>
      <c r="F602" s="198" t="s">
        <v>1034</v>
      </c>
      <c r="G602" s="195"/>
      <c r="H602" s="199" t="s">
        <v>32</v>
      </c>
      <c r="I602" s="200"/>
      <c r="J602" s="195"/>
      <c r="K602" s="195"/>
      <c r="L602" s="201"/>
      <c r="M602" s="202"/>
      <c r="N602" s="203"/>
      <c r="O602" s="203"/>
      <c r="P602" s="203"/>
      <c r="Q602" s="203"/>
      <c r="R602" s="203"/>
      <c r="S602" s="203"/>
      <c r="T602" s="204"/>
      <c r="AT602" s="205" t="s">
        <v>143</v>
      </c>
      <c r="AU602" s="205" t="s">
        <v>84</v>
      </c>
      <c r="AV602" s="11" t="s">
        <v>23</v>
      </c>
      <c r="AW602" s="11" t="s">
        <v>39</v>
      </c>
      <c r="AX602" s="11" t="s">
        <v>76</v>
      </c>
      <c r="AY602" s="205" t="s">
        <v>134</v>
      </c>
    </row>
    <row r="603" spans="2:65" s="12" customFormat="1">
      <c r="B603" s="206"/>
      <c r="C603" s="207"/>
      <c r="D603" s="196" t="s">
        <v>143</v>
      </c>
      <c r="E603" s="208" t="s">
        <v>32</v>
      </c>
      <c r="F603" s="209" t="s">
        <v>778</v>
      </c>
      <c r="G603" s="207"/>
      <c r="H603" s="210">
        <v>217.8</v>
      </c>
      <c r="I603" s="211"/>
      <c r="J603" s="207"/>
      <c r="K603" s="207"/>
      <c r="L603" s="212"/>
      <c r="M603" s="213"/>
      <c r="N603" s="214"/>
      <c r="O603" s="214"/>
      <c r="P603" s="214"/>
      <c r="Q603" s="214"/>
      <c r="R603" s="214"/>
      <c r="S603" s="214"/>
      <c r="T603" s="215"/>
      <c r="AT603" s="216" t="s">
        <v>143</v>
      </c>
      <c r="AU603" s="216" t="s">
        <v>84</v>
      </c>
      <c r="AV603" s="12" t="s">
        <v>84</v>
      </c>
      <c r="AW603" s="12" t="s">
        <v>39</v>
      </c>
      <c r="AX603" s="12" t="s">
        <v>76</v>
      </c>
      <c r="AY603" s="216" t="s">
        <v>134</v>
      </c>
    </row>
    <row r="604" spans="2:65" s="13" customFormat="1">
      <c r="B604" s="217"/>
      <c r="C604" s="218"/>
      <c r="D604" s="219" t="s">
        <v>143</v>
      </c>
      <c r="E604" s="220" t="s">
        <v>32</v>
      </c>
      <c r="F604" s="221" t="s">
        <v>150</v>
      </c>
      <c r="G604" s="218"/>
      <c r="H604" s="222">
        <v>348.6</v>
      </c>
      <c r="I604" s="223"/>
      <c r="J604" s="218"/>
      <c r="K604" s="218"/>
      <c r="L604" s="224"/>
      <c r="M604" s="225"/>
      <c r="N604" s="226"/>
      <c r="O604" s="226"/>
      <c r="P604" s="226"/>
      <c r="Q604" s="226"/>
      <c r="R604" s="226"/>
      <c r="S604" s="226"/>
      <c r="T604" s="227"/>
      <c r="AT604" s="228" t="s">
        <v>143</v>
      </c>
      <c r="AU604" s="228" t="s">
        <v>84</v>
      </c>
      <c r="AV604" s="13" t="s">
        <v>141</v>
      </c>
      <c r="AW604" s="13" t="s">
        <v>39</v>
      </c>
      <c r="AX604" s="13" t="s">
        <v>23</v>
      </c>
      <c r="AY604" s="228" t="s">
        <v>134</v>
      </c>
    </row>
    <row r="605" spans="2:65" s="1" customFormat="1" ht="40.15" customHeight="1">
      <c r="B605" s="35"/>
      <c r="C605" s="182" t="s">
        <v>537</v>
      </c>
      <c r="D605" s="182" t="s">
        <v>136</v>
      </c>
      <c r="E605" s="183" t="s">
        <v>510</v>
      </c>
      <c r="F605" s="184" t="s">
        <v>511</v>
      </c>
      <c r="G605" s="185" t="s">
        <v>139</v>
      </c>
      <c r="H605" s="186">
        <v>652.5</v>
      </c>
      <c r="I605" s="187"/>
      <c r="J605" s="188">
        <f>ROUND(I605*H605,2)</f>
        <v>0</v>
      </c>
      <c r="K605" s="184" t="s">
        <v>140</v>
      </c>
      <c r="L605" s="55"/>
      <c r="M605" s="189" t="s">
        <v>32</v>
      </c>
      <c r="N605" s="190" t="s">
        <v>47</v>
      </c>
      <c r="O605" s="36"/>
      <c r="P605" s="191">
        <f>O605*H605</f>
        <v>0</v>
      </c>
      <c r="Q605" s="191">
        <v>0.12966</v>
      </c>
      <c r="R605" s="191">
        <f>Q605*H605</f>
        <v>84.603149999999999</v>
      </c>
      <c r="S605" s="191">
        <v>0</v>
      </c>
      <c r="T605" s="192">
        <f>S605*H605</f>
        <v>0</v>
      </c>
      <c r="AR605" s="18" t="s">
        <v>141</v>
      </c>
      <c r="AT605" s="18" t="s">
        <v>136</v>
      </c>
      <c r="AU605" s="18" t="s">
        <v>84</v>
      </c>
      <c r="AY605" s="18" t="s">
        <v>134</v>
      </c>
      <c r="BE605" s="193">
        <f>IF(N605="základní",J605,0)</f>
        <v>0</v>
      </c>
      <c r="BF605" s="193">
        <f>IF(N605="snížená",J605,0)</f>
        <v>0</v>
      </c>
      <c r="BG605" s="193">
        <f>IF(N605="zákl. přenesená",J605,0)</f>
        <v>0</v>
      </c>
      <c r="BH605" s="193">
        <f>IF(N605="sníž. přenesená",J605,0)</f>
        <v>0</v>
      </c>
      <c r="BI605" s="193">
        <f>IF(N605="nulová",J605,0)</f>
        <v>0</v>
      </c>
      <c r="BJ605" s="18" t="s">
        <v>23</v>
      </c>
      <c r="BK605" s="193">
        <f>ROUND(I605*H605,2)</f>
        <v>0</v>
      </c>
      <c r="BL605" s="18" t="s">
        <v>141</v>
      </c>
      <c r="BM605" s="18" t="s">
        <v>1045</v>
      </c>
    </row>
    <row r="606" spans="2:65" s="11" customFormat="1">
      <c r="B606" s="194"/>
      <c r="C606" s="195"/>
      <c r="D606" s="196" t="s">
        <v>143</v>
      </c>
      <c r="E606" s="197" t="s">
        <v>32</v>
      </c>
      <c r="F606" s="198" t="s">
        <v>984</v>
      </c>
      <c r="G606" s="195"/>
      <c r="H606" s="199" t="s">
        <v>32</v>
      </c>
      <c r="I606" s="200"/>
      <c r="J606" s="195"/>
      <c r="K606" s="195"/>
      <c r="L606" s="201"/>
      <c r="M606" s="202"/>
      <c r="N606" s="203"/>
      <c r="O606" s="203"/>
      <c r="P606" s="203"/>
      <c r="Q606" s="203"/>
      <c r="R606" s="203"/>
      <c r="S606" s="203"/>
      <c r="T606" s="204"/>
      <c r="AT606" s="205" t="s">
        <v>143</v>
      </c>
      <c r="AU606" s="205" t="s">
        <v>84</v>
      </c>
      <c r="AV606" s="11" t="s">
        <v>23</v>
      </c>
      <c r="AW606" s="11" t="s">
        <v>39</v>
      </c>
      <c r="AX606" s="11" t="s">
        <v>76</v>
      </c>
      <c r="AY606" s="205" t="s">
        <v>134</v>
      </c>
    </row>
    <row r="607" spans="2:65" s="12" customFormat="1">
      <c r="B607" s="206"/>
      <c r="C607" s="207"/>
      <c r="D607" s="196" t="s">
        <v>143</v>
      </c>
      <c r="E607" s="208" t="s">
        <v>32</v>
      </c>
      <c r="F607" s="209" t="s">
        <v>782</v>
      </c>
      <c r="G607" s="207"/>
      <c r="H607" s="210">
        <v>10.5</v>
      </c>
      <c r="I607" s="211"/>
      <c r="J607" s="207"/>
      <c r="K607" s="207"/>
      <c r="L607" s="212"/>
      <c r="M607" s="213"/>
      <c r="N607" s="214"/>
      <c r="O607" s="214"/>
      <c r="P607" s="214"/>
      <c r="Q607" s="214"/>
      <c r="R607" s="214"/>
      <c r="S607" s="214"/>
      <c r="T607" s="215"/>
      <c r="AT607" s="216" t="s">
        <v>143</v>
      </c>
      <c r="AU607" s="216" t="s">
        <v>84</v>
      </c>
      <c r="AV607" s="12" t="s">
        <v>84</v>
      </c>
      <c r="AW607" s="12" t="s">
        <v>39</v>
      </c>
      <c r="AX607" s="12" t="s">
        <v>76</v>
      </c>
      <c r="AY607" s="216" t="s">
        <v>134</v>
      </c>
    </row>
    <row r="608" spans="2:65" s="11" customFormat="1">
      <c r="B608" s="194"/>
      <c r="C608" s="195"/>
      <c r="D608" s="196" t="s">
        <v>143</v>
      </c>
      <c r="E608" s="197" t="s">
        <v>32</v>
      </c>
      <c r="F608" s="198" t="s">
        <v>1046</v>
      </c>
      <c r="G608" s="195"/>
      <c r="H608" s="199" t="s">
        <v>32</v>
      </c>
      <c r="I608" s="200"/>
      <c r="J608" s="195"/>
      <c r="K608" s="195"/>
      <c r="L608" s="201"/>
      <c r="M608" s="202"/>
      <c r="N608" s="203"/>
      <c r="O608" s="203"/>
      <c r="P608" s="203"/>
      <c r="Q608" s="203"/>
      <c r="R608" s="203"/>
      <c r="S608" s="203"/>
      <c r="T608" s="204"/>
      <c r="AT608" s="205" t="s">
        <v>143</v>
      </c>
      <c r="AU608" s="205" t="s">
        <v>84</v>
      </c>
      <c r="AV608" s="11" t="s">
        <v>23</v>
      </c>
      <c r="AW608" s="11" t="s">
        <v>39</v>
      </c>
      <c r="AX608" s="11" t="s">
        <v>76</v>
      </c>
      <c r="AY608" s="205" t="s">
        <v>134</v>
      </c>
    </row>
    <row r="609" spans="2:65" s="12" customFormat="1">
      <c r="B609" s="206"/>
      <c r="C609" s="207"/>
      <c r="D609" s="196" t="s">
        <v>143</v>
      </c>
      <c r="E609" s="208" t="s">
        <v>32</v>
      </c>
      <c r="F609" s="209" t="s">
        <v>796</v>
      </c>
      <c r="G609" s="207"/>
      <c r="H609" s="210">
        <v>312</v>
      </c>
      <c r="I609" s="211"/>
      <c r="J609" s="207"/>
      <c r="K609" s="207"/>
      <c r="L609" s="212"/>
      <c r="M609" s="213"/>
      <c r="N609" s="214"/>
      <c r="O609" s="214"/>
      <c r="P609" s="214"/>
      <c r="Q609" s="214"/>
      <c r="R609" s="214"/>
      <c r="S609" s="214"/>
      <c r="T609" s="215"/>
      <c r="AT609" s="216" t="s">
        <v>143</v>
      </c>
      <c r="AU609" s="216" t="s">
        <v>84</v>
      </c>
      <c r="AV609" s="12" t="s">
        <v>84</v>
      </c>
      <c r="AW609" s="12" t="s">
        <v>39</v>
      </c>
      <c r="AX609" s="12" t="s">
        <v>76</v>
      </c>
      <c r="AY609" s="216" t="s">
        <v>134</v>
      </c>
    </row>
    <row r="610" spans="2:65" s="11" customFormat="1">
      <c r="B610" s="194"/>
      <c r="C610" s="195"/>
      <c r="D610" s="196" t="s">
        <v>143</v>
      </c>
      <c r="E610" s="197" t="s">
        <v>32</v>
      </c>
      <c r="F610" s="198" t="s">
        <v>1047</v>
      </c>
      <c r="G610" s="195"/>
      <c r="H610" s="199" t="s">
        <v>32</v>
      </c>
      <c r="I610" s="200"/>
      <c r="J610" s="195"/>
      <c r="K610" s="195"/>
      <c r="L610" s="201"/>
      <c r="M610" s="202"/>
      <c r="N610" s="203"/>
      <c r="O610" s="203"/>
      <c r="P610" s="203"/>
      <c r="Q610" s="203"/>
      <c r="R610" s="203"/>
      <c r="S610" s="203"/>
      <c r="T610" s="204"/>
      <c r="AT610" s="205" t="s">
        <v>143</v>
      </c>
      <c r="AU610" s="205" t="s">
        <v>84</v>
      </c>
      <c r="AV610" s="11" t="s">
        <v>23</v>
      </c>
      <c r="AW610" s="11" t="s">
        <v>39</v>
      </c>
      <c r="AX610" s="11" t="s">
        <v>76</v>
      </c>
      <c r="AY610" s="205" t="s">
        <v>134</v>
      </c>
    </row>
    <row r="611" spans="2:65" s="12" customFormat="1">
      <c r="B611" s="206"/>
      <c r="C611" s="207"/>
      <c r="D611" s="196" t="s">
        <v>143</v>
      </c>
      <c r="E611" s="208" t="s">
        <v>32</v>
      </c>
      <c r="F611" s="209" t="s">
        <v>796</v>
      </c>
      <c r="G611" s="207"/>
      <c r="H611" s="210">
        <v>312</v>
      </c>
      <c r="I611" s="211"/>
      <c r="J611" s="207"/>
      <c r="K611" s="207"/>
      <c r="L611" s="212"/>
      <c r="M611" s="213"/>
      <c r="N611" s="214"/>
      <c r="O611" s="214"/>
      <c r="P611" s="214"/>
      <c r="Q611" s="214"/>
      <c r="R611" s="214"/>
      <c r="S611" s="214"/>
      <c r="T611" s="215"/>
      <c r="AT611" s="216" t="s">
        <v>143</v>
      </c>
      <c r="AU611" s="216" t="s">
        <v>84</v>
      </c>
      <c r="AV611" s="12" t="s">
        <v>84</v>
      </c>
      <c r="AW611" s="12" t="s">
        <v>39</v>
      </c>
      <c r="AX611" s="12" t="s">
        <v>76</v>
      </c>
      <c r="AY611" s="216" t="s">
        <v>134</v>
      </c>
    </row>
    <row r="612" spans="2:65" s="11" customFormat="1">
      <c r="B612" s="194"/>
      <c r="C612" s="195"/>
      <c r="D612" s="196" t="s">
        <v>143</v>
      </c>
      <c r="E612" s="197" t="s">
        <v>32</v>
      </c>
      <c r="F612" s="198" t="s">
        <v>994</v>
      </c>
      <c r="G612" s="195"/>
      <c r="H612" s="199" t="s">
        <v>32</v>
      </c>
      <c r="I612" s="200"/>
      <c r="J612" s="195"/>
      <c r="K612" s="195"/>
      <c r="L612" s="201"/>
      <c r="M612" s="202"/>
      <c r="N612" s="203"/>
      <c r="O612" s="203"/>
      <c r="P612" s="203"/>
      <c r="Q612" s="203"/>
      <c r="R612" s="203"/>
      <c r="S612" s="203"/>
      <c r="T612" s="204"/>
      <c r="AT612" s="205" t="s">
        <v>143</v>
      </c>
      <c r="AU612" s="205" t="s">
        <v>84</v>
      </c>
      <c r="AV612" s="11" t="s">
        <v>23</v>
      </c>
      <c r="AW612" s="11" t="s">
        <v>39</v>
      </c>
      <c r="AX612" s="11" t="s">
        <v>76</v>
      </c>
      <c r="AY612" s="205" t="s">
        <v>134</v>
      </c>
    </row>
    <row r="613" spans="2:65" s="12" customFormat="1">
      <c r="B613" s="206"/>
      <c r="C613" s="207"/>
      <c r="D613" s="196" t="s">
        <v>143</v>
      </c>
      <c r="E613" s="208" t="s">
        <v>32</v>
      </c>
      <c r="F613" s="209" t="s">
        <v>786</v>
      </c>
      <c r="G613" s="207"/>
      <c r="H613" s="210">
        <v>18</v>
      </c>
      <c r="I613" s="211"/>
      <c r="J613" s="207"/>
      <c r="K613" s="207"/>
      <c r="L613" s="212"/>
      <c r="M613" s="213"/>
      <c r="N613" s="214"/>
      <c r="O613" s="214"/>
      <c r="P613" s="214"/>
      <c r="Q613" s="214"/>
      <c r="R613" s="214"/>
      <c r="S613" s="214"/>
      <c r="T613" s="215"/>
      <c r="AT613" s="216" t="s">
        <v>143</v>
      </c>
      <c r="AU613" s="216" t="s">
        <v>84</v>
      </c>
      <c r="AV613" s="12" t="s">
        <v>84</v>
      </c>
      <c r="AW613" s="12" t="s">
        <v>39</v>
      </c>
      <c r="AX613" s="12" t="s">
        <v>76</v>
      </c>
      <c r="AY613" s="216" t="s">
        <v>134</v>
      </c>
    </row>
    <row r="614" spans="2:65" s="13" customFormat="1">
      <c r="B614" s="217"/>
      <c r="C614" s="218"/>
      <c r="D614" s="219" t="s">
        <v>143</v>
      </c>
      <c r="E614" s="220" t="s">
        <v>32</v>
      </c>
      <c r="F614" s="221" t="s">
        <v>150</v>
      </c>
      <c r="G614" s="218"/>
      <c r="H614" s="222">
        <v>652.5</v>
      </c>
      <c r="I614" s="223"/>
      <c r="J614" s="218"/>
      <c r="K614" s="218"/>
      <c r="L614" s="224"/>
      <c r="M614" s="225"/>
      <c r="N614" s="226"/>
      <c r="O614" s="226"/>
      <c r="P614" s="226"/>
      <c r="Q614" s="226"/>
      <c r="R614" s="226"/>
      <c r="S614" s="226"/>
      <c r="T614" s="227"/>
      <c r="AT614" s="228" t="s">
        <v>143</v>
      </c>
      <c r="AU614" s="228" t="s">
        <v>84</v>
      </c>
      <c r="AV614" s="13" t="s">
        <v>141</v>
      </c>
      <c r="AW614" s="13" t="s">
        <v>39</v>
      </c>
      <c r="AX614" s="13" t="s">
        <v>23</v>
      </c>
      <c r="AY614" s="228" t="s">
        <v>134</v>
      </c>
    </row>
    <row r="615" spans="2:65" s="1" customFormat="1" ht="28.9" customHeight="1">
      <c r="B615" s="35"/>
      <c r="C615" s="182" t="s">
        <v>544</v>
      </c>
      <c r="D615" s="182" t="s">
        <v>136</v>
      </c>
      <c r="E615" s="183" t="s">
        <v>514</v>
      </c>
      <c r="F615" s="184" t="s">
        <v>515</v>
      </c>
      <c r="G615" s="185" t="s">
        <v>139</v>
      </c>
      <c r="H615" s="186">
        <v>180.5</v>
      </c>
      <c r="I615" s="187"/>
      <c r="J615" s="188">
        <f>ROUND(I615*H615,2)</f>
        <v>0</v>
      </c>
      <c r="K615" s="184" t="s">
        <v>140</v>
      </c>
      <c r="L615" s="55"/>
      <c r="M615" s="189" t="s">
        <v>32</v>
      </c>
      <c r="N615" s="190" t="s">
        <v>47</v>
      </c>
      <c r="O615" s="36"/>
      <c r="P615" s="191">
        <f>O615*H615</f>
        <v>0</v>
      </c>
      <c r="Q615" s="191">
        <v>0.18151999999999999</v>
      </c>
      <c r="R615" s="191">
        <f>Q615*H615</f>
        <v>32.764359999999996</v>
      </c>
      <c r="S615" s="191">
        <v>0</v>
      </c>
      <c r="T615" s="192">
        <f>S615*H615</f>
        <v>0</v>
      </c>
      <c r="AR615" s="18" t="s">
        <v>141</v>
      </c>
      <c r="AT615" s="18" t="s">
        <v>136</v>
      </c>
      <c r="AU615" s="18" t="s">
        <v>84</v>
      </c>
      <c r="AY615" s="18" t="s">
        <v>134</v>
      </c>
      <c r="BE615" s="193">
        <f>IF(N615="základní",J615,0)</f>
        <v>0</v>
      </c>
      <c r="BF615" s="193">
        <f>IF(N615="snížená",J615,0)</f>
        <v>0</v>
      </c>
      <c r="BG615" s="193">
        <f>IF(N615="zákl. přenesená",J615,0)</f>
        <v>0</v>
      </c>
      <c r="BH615" s="193">
        <f>IF(N615="sníž. přenesená",J615,0)</f>
        <v>0</v>
      </c>
      <c r="BI615" s="193">
        <f>IF(N615="nulová",J615,0)</f>
        <v>0</v>
      </c>
      <c r="BJ615" s="18" t="s">
        <v>23</v>
      </c>
      <c r="BK615" s="193">
        <f>ROUND(I615*H615,2)</f>
        <v>0</v>
      </c>
      <c r="BL615" s="18" t="s">
        <v>141</v>
      </c>
      <c r="BM615" s="18" t="s">
        <v>1048</v>
      </c>
    </row>
    <row r="616" spans="2:65" s="11" customFormat="1">
      <c r="B616" s="194"/>
      <c r="C616" s="195"/>
      <c r="D616" s="196" t="s">
        <v>143</v>
      </c>
      <c r="E616" s="197" t="s">
        <v>32</v>
      </c>
      <c r="F616" s="198" t="s">
        <v>984</v>
      </c>
      <c r="G616" s="195"/>
      <c r="H616" s="199" t="s">
        <v>32</v>
      </c>
      <c r="I616" s="200"/>
      <c r="J616" s="195"/>
      <c r="K616" s="195"/>
      <c r="L616" s="201"/>
      <c r="M616" s="202"/>
      <c r="N616" s="203"/>
      <c r="O616" s="203"/>
      <c r="P616" s="203"/>
      <c r="Q616" s="203"/>
      <c r="R616" s="203"/>
      <c r="S616" s="203"/>
      <c r="T616" s="204"/>
      <c r="AT616" s="205" t="s">
        <v>143</v>
      </c>
      <c r="AU616" s="205" t="s">
        <v>84</v>
      </c>
      <c r="AV616" s="11" t="s">
        <v>23</v>
      </c>
      <c r="AW616" s="11" t="s">
        <v>39</v>
      </c>
      <c r="AX616" s="11" t="s">
        <v>76</v>
      </c>
      <c r="AY616" s="205" t="s">
        <v>134</v>
      </c>
    </row>
    <row r="617" spans="2:65" s="12" customFormat="1">
      <c r="B617" s="206"/>
      <c r="C617" s="207"/>
      <c r="D617" s="196" t="s">
        <v>143</v>
      </c>
      <c r="E617" s="208" t="s">
        <v>32</v>
      </c>
      <c r="F617" s="209" t="s">
        <v>782</v>
      </c>
      <c r="G617" s="207"/>
      <c r="H617" s="210">
        <v>10.5</v>
      </c>
      <c r="I617" s="211"/>
      <c r="J617" s="207"/>
      <c r="K617" s="207"/>
      <c r="L617" s="212"/>
      <c r="M617" s="213"/>
      <c r="N617" s="214"/>
      <c r="O617" s="214"/>
      <c r="P617" s="214"/>
      <c r="Q617" s="214"/>
      <c r="R617" s="214"/>
      <c r="S617" s="214"/>
      <c r="T617" s="215"/>
      <c r="AT617" s="216" t="s">
        <v>143</v>
      </c>
      <c r="AU617" s="216" t="s">
        <v>84</v>
      </c>
      <c r="AV617" s="12" t="s">
        <v>84</v>
      </c>
      <c r="AW617" s="12" t="s">
        <v>39</v>
      </c>
      <c r="AX617" s="12" t="s">
        <v>76</v>
      </c>
      <c r="AY617" s="216" t="s">
        <v>134</v>
      </c>
    </row>
    <row r="618" spans="2:65" s="11" customFormat="1">
      <c r="B618" s="194"/>
      <c r="C618" s="195"/>
      <c r="D618" s="196" t="s">
        <v>143</v>
      </c>
      <c r="E618" s="197" t="s">
        <v>32</v>
      </c>
      <c r="F618" s="198" t="s">
        <v>992</v>
      </c>
      <c r="G618" s="195"/>
      <c r="H618" s="199" t="s">
        <v>32</v>
      </c>
      <c r="I618" s="200"/>
      <c r="J618" s="195"/>
      <c r="K618" s="195"/>
      <c r="L618" s="201"/>
      <c r="M618" s="202"/>
      <c r="N618" s="203"/>
      <c r="O618" s="203"/>
      <c r="P618" s="203"/>
      <c r="Q618" s="203"/>
      <c r="R618" s="203"/>
      <c r="S618" s="203"/>
      <c r="T618" s="204"/>
      <c r="AT618" s="205" t="s">
        <v>143</v>
      </c>
      <c r="AU618" s="205" t="s">
        <v>84</v>
      </c>
      <c r="AV618" s="11" t="s">
        <v>23</v>
      </c>
      <c r="AW618" s="11" t="s">
        <v>39</v>
      </c>
      <c r="AX618" s="11" t="s">
        <v>76</v>
      </c>
      <c r="AY618" s="205" t="s">
        <v>134</v>
      </c>
    </row>
    <row r="619" spans="2:65" s="12" customFormat="1">
      <c r="B619" s="206"/>
      <c r="C619" s="207"/>
      <c r="D619" s="196" t="s">
        <v>143</v>
      </c>
      <c r="E619" s="208" t="s">
        <v>32</v>
      </c>
      <c r="F619" s="209" t="s">
        <v>784</v>
      </c>
      <c r="G619" s="207"/>
      <c r="H619" s="210">
        <v>76</v>
      </c>
      <c r="I619" s="211"/>
      <c r="J619" s="207"/>
      <c r="K619" s="207"/>
      <c r="L619" s="212"/>
      <c r="M619" s="213"/>
      <c r="N619" s="214"/>
      <c r="O619" s="214"/>
      <c r="P619" s="214"/>
      <c r="Q619" s="214"/>
      <c r="R619" s="214"/>
      <c r="S619" s="214"/>
      <c r="T619" s="215"/>
      <c r="AT619" s="216" t="s">
        <v>143</v>
      </c>
      <c r="AU619" s="216" t="s">
        <v>84</v>
      </c>
      <c r="AV619" s="12" t="s">
        <v>84</v>
      </c>
      <c r="AW619" s="12" t="s">
        <v>39</v>
      </c>
      <c r="AX619" s="12" t="s">
        <v>76</v>
      </c>
      <c r="AY619" s="216" t="s">
        <v>134</v>
      </c>
    </row>
    <row r="620" spans="2:65" s="11" customFormat="1">
      <c r="B620" s="194"/>
      <c r="C620" s="195"/>
      <c r="D620" s="196" t="s">
        <v>143</v>
      </c>
      <c r="E620" s="197" t="s">
        <v>32</v>
      </c>
      <c r="F620" s="198" t="s">
        <v>1037</v>
      </c>
      <c r="G620" s="195"/>
      <c r="H620" s="199" t="s">
        <v>32</v>
      </c>
      <c r="I620" s="200"/>
      <c r="J620" s="195"/>
      <c r="K620" s="195"/>
      <c r="L620" s="201"/>
      <c r="M620" s="202"/>
      <c r="N620" s="203"/>
      <c r="O620" s="203"/>
      <c r="P620" s="203"/>
      <c r="Q620" s="203"/>
      <c r="R620" s="203"/>
      <c r="S620" s="203"/>
      <c r="T620" s="204"/>
      <c r="AT620" s="205" t="s">
        <v>143</v>
      </c>
      <c r="AU620" s="205" t="s">
        <v>84</v>
      </c>
      <c r="AV620" s="11" t="s">
        <v>23</v>
      </c>
      <c r="AW620" s="11" t="s">
        <v>39</v>
      </c>
      <c r="AX620" s="11" t="s">
        <v>76</v>
      </c>
      <c r="AY620" s="205" t="s">
        <v>134</v>
      </c>
    </row>
    <row r="621" spans="2:65" s="12" customFormat="1">
      <c r="B621" s="206"/>
      <c r="C621" s="207"/>
      <c r="D621" s="196" t="s">
        <v>143</v>
      </c>
      <c r="E621" s="208" t="s">
        <v>32</v>
      </c>
      <c r="F621" s="209" t="s">
        <v>784</v>
      </c>
      <c r="G621" s="207"/>
      <c r="H621" s="210">
        <v>76</v>
      </c>
      <c r="I621" s="211"/>
      <c r="J621" s="207"/>
      <c r="K621" s="207"/>
      <c r="L621" s="212"/>
      <c r="M621" s="213"/>
      <c r="N621" s="214"/>
      <c r="O621" s="214"/>
      <c r="P621" s="214"/>
      <c r="Q621" s="214"/>
      <c r="R621" s="214"/>
      <c r="S621" s="214"/>
      <c r="T621" s="215"/>
      <c r="AT621" s="216" t="s">
        <v>143</v>
      </c>
      <c r="AU621" s="216" t="s">
        <v>84</v>
      </c>
      <c r="AV621" s="12" t="s">
        <v>84</v>
      </c>
      <c r="AW621" s="12" t="s">
        <v>39</v>
      </c>
      <c r="AX621" s="12" t="s">
        <v>76</v>
      </c>
      <c r="AY621" s="216" t="s">
        <v>134</v>
      </c>
    </row>
    <row r="622" spans="2:65" s="11" customFormat="1">
      <c r="B622" s="194"/>
      <c r="C622" s="195"/>
      <c r="D622" s="196" t="s">
        <v>143</v>
      </c>
      <c r="E622" s="197" t="s">
        <v>32</v>
      </c>
      <c r="F622" s="198" t="s">
        <v>994</v>
      </c>
      <c r="G622" s="195"/>
      <c r="H622" s="199" t="s">
        <v>32</v>
      </c>
      <c r="I622" s="200"/>
      <c r="J622" s="195"/>
      <c r="K622" s="195"/>
      <c r="L622" s="201"/>
      <c r="M622" s="202"/>
      <c r="N622" s="203"/>
      <c r="O622" s="203"/>
      <c r="P622" s="203"/>
      <c r="Q622" s="203"/>
      <c r="R622" s="203"/>
      <c r="S622" s="203"/>
      <c r="T622" s="204"/>
      <c r="AT622" s="205" t="s">
        <v>143</v>
      </c>
      <c r="AU622" s="205" t="s">
        <v>84</v>
      </c>
      <c r="AV622" s="11" t="s">
        <v>23</v>
      </c>
      <c r="AW622" s="11" t="s">
        <v>39</v>
      </c>
      <c r="AX622" s="11" t="s">
        <v>76</v>
      </c>
      <c r="AY622" s="205" t="s">
        <v>134</v>
      </c>
    </row>
    <row r="623" spans="2:65" s="12" customFormat="1">
      <c r="B623" s="206"/>
      <c r="C623" s="207"/>
      <c r="D623" s="196" t="s">
        <v>143</v>
      </c>
      <c r="E623" s="208" t="s">
        <v>32</v>
      </c>
      <c r="F623" s="209" t="s">
        <v>786</v>
      </c>
      <c r="G623" s="207"/>
      <c r="H623" s="210">
        <v>18</v>
      </c>
      <c r="I623" s="211"/>
      <c r="J623" s="207"/>
      <c r="K623" s="207"/>
      <c r="L623" s="212"/>
      <c r="M623" s="213"/>
      <c r="N623" s="214"/>
      <c r="O623" s="214"/>
      <c r="P623" s="214"/>
      <c r="Q623" s="214"/>
      <c r="R623" s="214"/>
      <c r="S623" s="214"/>
      <c r="T623" s="215"/>
      <c r="AT623" s="216" t="s">
        <v>143</v>
      </c>
      <c r="AU623" s="216" t="s">
        <v>84</v>
      </c>
      <c r="AV623" s="12" t="s">
        <v>84</v>
      </c>
      <c r="AW623" s="12" t="s">
        <v>39</v>
      </c>
      <c r="AX623" s="12" t="s">
        <v>76</v>
      </c>
      <c r="AY623" s="216" t="s">
        <v>134</v>
      </c>
    </row>
    <row r="624" spans="2:65" s="13" customFormat="1">
      <c r="B624" s="217"/>
      <c r="C624" s="218"/>
      <c r="D624" s="219" t="s">
        <v>143</v>
      </c>
      <c r="E624" s="220" t="s">
        <v>32</v>
      </c>
      <c r="F624" s="221" t="s">
        <v>150</v>
      </c>
      <c r="G624" s="218"/>
      <c r="H624" s="222">
        <v>180.5</v>
      </c>
      <c r="I624" s="223"/>
      <c r="J624" s="218"/>
      <c r="K624" s="218"/>
      <c r="L624" s="224"/>
      <c r="M624" s="225"/>
      <c r="N624" s="226"/>
      <c r="O624" s="226"/>
      <c r="P624" s="226"/>
      <c r="Q624" s="226"/>
      <c r="R624" s="226"/>
      <c r="S624" s="226"/>
      <c r="T624" s="227"/>
      <c r="AT624" s="228" t="s">
        <v>143</v>
      </c>
      <c r="AU624" s="228" t="s">
        <v>84</v>
      </c>
      <c r="AV624" s="13" t="s">
        <v>141</v>
      </c>
      <c r="AW624" s="13" t="s">
        <v>39</v>
      </c>
      <c r="AX624" s="13" t="s">
        <v>23</v>
      </c>
      <c r="AY624" s="228" t="s">
        <v>134</v>
      </c>
    </row>
    <row r="625" spans="2:65" s="1" customFormat="1" ht="28.9" customHeight="1">
      <c r="B625" s="35"/>
      <c r="C625" s="182" t="s">
        <v>550</v>
      </c>
      <c r="D625" s="182" t="s">
        <v>136</v>
      </c>
      <c r="E625" s="183" t="s">
        <v>1049</v>
      </c>
      <c r="F625" s="184" t="s">
        <v>1050</v>
      </c>
      <c r="G625" s="185" t="s">
        <v>139</v>
      </c>
      <c r="H625" s="186">
        <v>45.5</v>
      </c>
      <c r="I625" s="187"/>
      <c r="J625" s="188">
        <f>ROUND(I625*H625,2)</f>
        <v>0</v>
      </c>
      <c r="K625" s="184" t="s">
        <v>140</v>
      </c>
      <c r="L625" s="55"/>
      <c r="M625" s="189" t="s">
        <v>32</v>
      </c>
      <c r="N625" s="190" t="s">
        <v>47</v>
      </c>
      <c r="O625" s="36"/>
      <c r="P625" s="191">
        <f>O625*H625</f>
        <v>0</v>
      </c>
      <c r="Q625" s="191">
        <v>8.3500000000000005E-2</v>
      </c>
      <c r="R625" s="191">
        <f>Q625*H625</f>
        <v>3.7992500000000002</v>
      </c>
      <c r="S625" s="191">
        <v>0</v>
      </c>
      <c r="T625" s="192">
        <f>S625*H625</f>
        <v>0</v>
      </c>
      <c r="AR625" s="18" t="s">
        <v>141</v>
      </c>
      <c r="AT625" s="18" t="s">
        <v>136</v>
      </c>
      <c r="AU625" s="18" t="s">
        <v>84</v>
      </c>
      <c r="AY625" s="18" t="s">
        <v>134</v>
      </c>
      <c r="BE625" s="193">
        <f>IF(N625="základní",J625,0)</f>
        <v>0</v>
      </c>
      <c r="BF625" s="193">
        <f>IF(N625="snížená",J625,0)</f>
        <v>0</v>
      </c>
      <c r="BG625" s="193">
        <f>IF(N625="zákl. přenesená",J625,0)</f>
        <v>0</v>
      </c>
      <c r="BH625" s="193">
        <f>IF(N625="sníž. přenesená",J625,0)</f>
        <v>0</v>
      </c>
      <c r="BI625" s="193">
        <f>IF(N625="nulová",J625,0)</f>
        <v>0</v>
      </c>
      <c r="BJ625" s="18" t="s">
        <v>23</v>
      </c>
      <c r="BK625" s="193">
        <f>ROUND(I625*H625,2)</f>
        <v>0</v>
      </c>
      <c r="BL625" s="18" t="s">
        <v>141</v>
      </c>
      <c r="BM625" s="18" t="s">
        <v>1051</v>
      </c>
    </row>
    <row r="626" spans="2:65" s="11" customFormat="1">
      <c r="B626" s="194"/>
      <c r="C626" s="195"/>
      <c r="D626" s="196" t="s">
        <v>143</v>
      </c>
      <c r="E626" s="197" t="s">
        <v>32</v>
      </c>
      <c r="F626" s="198" t="s">
        <v>1052</v>
      </c>
      <c r="G626" s="195"/>
      <c r="H626" s="199" t="s">
        <v>32</v>
      </c>
      <c r="I626" s="200"/>
      <c r="J626" s="195"/>
      <c r="K626" s="195"/>
      <c r="L626" s="201"/>
      <c r="M626" s="202"/>
      <c r="N626" s="203"/>
      <c r="O626" s="203"/>
      <c r="P626" s="203"/>
      <c r="Q626" s="203"/>
      <c r="R626" s="203"/>
      <c r="S626" s="203"/>
      <c r="T626" s="204"/>
      <c r="AT626" s="205" t="s">
        <v>143</v>
      </c>
      <c r="AU626" s="205" t="s">
        <v>84</v>
      </c>
      <c r="AV626" s="11" t="s">
        <v>23</v>
      </c>
      <c r="AW626" s="11" t="s">
        <v>39</v>
      </c>
      <c r="AX626" s="11" t="s">
        <v>76</v>
      </c>
      <c r="AY626" s="205" t="s">
        <v>134</v>
      </c>
    </row>
    <row r="627" spans="2:65" s="12" customFormat="1">
      <c r="B627" s="206"/>
      <c r="C627" s="207"/>
      <c r="D627" s="196" t="s">
        <v>143</v>
      </c>
      <c r="E627" s="208" t="s">
        <v>32</v>
      </c>
      <c r="F627" s="209" t="s">
        <v>756</v>
      </c>
      <c r="G627" s="207"/>
      <c r="H627" s="210">
        <v>16</v>
      </c>
      <c r="I627" s="211"/>
      <c r="J627" s="207"/>
      <c r="K627" s="207"/>
      <c r="L627" s="212"/>
      <c r="M627" s="213"/>
      <c r="N627" s="214"/>
      <c r="O627" s="214"/>
      <c r="P627" s="214"/>
      <c r="Q627" s="214"/>
      <c r="R627" s="214"/>
      <c r="S627" s="214"/>
      <c r="T627" s="215"/>
      <c r="AT627" s="216" t="s">
        <v>143</v>
      </c>
      <c r="AU627" s="216" t="s">
        <v>84</v>
      </c>
      <c r="AV627" s="12" t="s">
        <v>84</v>
      </c>
      <c r="AW627" s="12" t="s">
        <v>39</v>
      </c>
      <c r="AX627" s="12" t="s">
        <v>76</v>
      </c>
      <c r="AY627" s="216" t="s">
        <v>134</v>
      </c>
    </row>
    <row r="628" spans="2:65" s="11" customFormat="1">
      <c r="B628" s="194"/>
      <c r="C628" s="195"/>
      <c r="D628" s="196" t="s">
        <v>143</v>
      </c>
      <c r="E628" s="197" t="s">
        <v>32</v>
      </c>
      <c r="F628" s="198" t="s">
        <v>993</v>
      </c>
      <c r="G628" s="195"/>
      <c r="H628" s="199" t="s">
        <v>32</v>
      </c>
      <c r="I628" s="200"/>
      <c r="J628" s="195"/>
      <c r="K628" s="195"/>
      <c r="L628" s="201"/>
      <c r="M628" s="202"/>
      <c r="N628" s="203"/>
      <c r="O628" s="203"/>
      <c r="P628" s="203"/>
      <c r="Q628" s="203"/>
      <c r="R628" s="203"/>
      <c r="S628" s="203"/>
      <c r="T628" s="204"/>
      <c r="AT628" s="205" t="s">
        <v>143</v>
      </c>
      <c r="AU628" s="205" t="s">
        <v>84</v>
      </c>
      <c r="AV628" s="11" t="s">
        <v>23</v>
      </c>
      <c r="AW628" s="11" t="s">
        <v>39</v>
      </c>
      <c r="AX628" s="11" t="s">
        <v>76</v>
      </c>
      <c r="AY628" s="205" t="s">
        <v>134</v>
      </c>
    </row>
    <row r="629" spans="2:65" s="12" customFormat="1">
      <c r="B629" s="206"/>
      <c r="C629" s="207"/>
      <c r="D629" s="196" t="s">
        <v>143</v>
      </c>
      <c r="E629" s="208" t="s">
        <v>32</v>
      </c>
      <c r="F629" s="209" t="s">
        <v>757</v>
      </c>
      <c r="G629" s="207"/>
      <c r="H629" s="210">
        <v>29.5</v>
      </c>
      <c r="I629" s="211"/>
      <c r="J629" s="207"/>
      <c r="K629" s="207"/>
      <c r="L629" s="212"/>
      <c r="M629" s="213"/>
      <c r="N629" s="214"/>
      <c r="O629" s="214"/>
      <c r="P629" s="214"/>
      <c r="Q629" s="214"/>
      <c r="R629" s="214"/>
      <c r="S629" s="214"/>
      <c r="T629" s="215"/>
      <c r="AT629" s="216" t="s">
        <v>143</v>
      </c>
      <c r="AU629" s="216" t="s">
        <v>84</v>
      </c>
      <c r="AV629" s="12" t="s">
        <v>84</v>
      </c>
      <c r="AW629" s="12" t="s">
        <v>39</v>
      </c>
      <c r="AX629" s="12" t="s">
        <v>76</v>
      </c>
      <c r="AY629" s="216" t="s">
        <v>134</v>
      </c>
    </row>
    <row r="630" spans="2:65" s="13" customFormat="1">
      <c r="B630" s="217"/>
      <c r="C630" s="218"/>
      <c r="D630" s="219" t="s">
        <v>143</v>
      </c>
      <c r="E630" s="220" t="s">
        <v>32</v>
      </c>
      <c r="F630" s="221" t="s">
        <v>150</v>
      </c>
      <c r="G630" s="218"/>
      <c r="H630" s="222">
        <v>45.5</v>
      </c>
      <c r="I630" s="223"/>
      <c r="J630" s="218"/>
      <c r="K630" s="218"/>
      <c r="L630" s="224"/>
      <c r="M630" s="225"/>
      <c r="N630" s="226"/>
      <c r="O630" s="226"/>
      <c r="P630" s="226"/>
      <c r="Q630" s="226"/>
      <c r="R630" s="226"/>
      <c r="S630" s="226"/>
      <c r="T630" s="227"/>
      <c r="AT630" s="228" t="s">
        <v>143</v>
      </c>
      <c r="AU630" s="228" t="s">
        <v>84</v>
      </c>
      <c r="AV630" s="13" t="s">
        <v>141</v>
      </c>
      <c r="AW630" s="13" t="s">
        <v>39</v>
      </c>
      <c r="AX630" s="13" t="s">
        <v>23</v>
      </c>
      <c r="AY630" s="228" t="s">
        <v>134</v>
      </c>
    </row>
    <row r="631" spans="2:65" s="1" customFormat="1" ht="51.6" customHeight="1">
      <c r="B631" s="35"/>
      <c r="C631" s="182" t="s">
        <v>556</v>
      </c>
      <c r="D631" s="182" t="s">
        <v>136</v>
      </c>
      <c r="E631" s="183" t="s">
        <v>1053</v>
      </c>
      <c r="F631" s="184" t="s">
        <v>1054</v>
      </c>
      <c r="G631" s="185" t="s">
        <v>139</v>
      </c>
      <c r="H631" s="186">
        <v>25</v>
      </c>
      <c r="I631" s="187"/>
      <c r="J631" s="188">
        <f>ROUND(I631*H631,2)</f>
        <v>0</v>
      </c>
      <c r="K631" s="184" t="s">
        <v>140</v>
      </c>
      <c r="L631" s="55"/>
      <c r="M631" s="189" t="s">
        <v>32</v>
      </c>
      <c r="N631" s="190" t="s">
        <v>47</v>
      </c>
      <c r="O631" s="36"/>
      <c r="P631" s="191">
        <f>O631*H631</f>
        <v>0</v>
      </c>
      <c r="Q631" s="191">
        <v>8.4250000000000005E-2</v>
      </c>
      <c r="R631" s="191">
        <f>Q631*H631</f>
        <v>2.1062500000000002</v>
      </c>
      <c r="S631" s="191">
        <v>0</v>
      </c>
      <c r="T631" s="192">
        <f>S631*H631</f>
        <v>0</v>
      </c>
      <c r="AR631" s="18" t="s">
        <v>141</v>
      </c>
      <c r="AT631" s="18" t="s">
        <v>136</v>
      </c>
      <c r="AU631" s="18" t="s">
        <v>84</v>
      </c>
      <c r="AY631" s="18" t="s">
        <v>134</v>
      </c>
      <c r="BE631" s="193">
        <f>IF(N631="základní",J631,0)</f>
        <v>0</v>
      </c>
      <c r="BF631" s="193">
        <f>IF(N631="snížená",J631,0)</f>
        <v>0</v>
      </c>
      <c r="BG631" s="193">
        <f>IF(N631="zákl. přenesená",J631,0)</f>
        <v>0</v>
      </c>
      <c r="BH631" s="193">
        <f>IF(N631="sníž. přenesená",J631,0)</f>
        <v>0</v>
      </c>
      <c r="BI631" s="193">
        <f>IF(N631="nulová",J631,0)</f>
        <v>0</v>
      </c>
      <c r="BJ631" s="18" t="s">
        <v>23</v>
      </c>
      <c r="BK631" s="193">
        <f>ROUND(I631*H631,2)</f>
        <v>0</v>
      </c>
      <c r="BL631" s="18" t="s">
        <v>141</v>
      </c>
      <c r="BM631" s="18" t="s">
        <v>1055</v>
      </c>
    </row>
    <row r="632" spans="2:65" s="11" customFormat="1">
      <c r="B632" s="194"/>
      <c r="C632" s="195"/>
      <c r="D632" s="196" t="s">
        <v>143</v>
      </c>
      <c r="E632" s="197" t="s">
        <v>32</v>
      </c>
      <c r="F632" s="198" t="s">
        <v>1052</v>
      </c>
      <c r="G632" s="195"/>
      <c r="H632" s="199" t="s">
        <v>32</v>
      </c>
      <c r="I632" s="200"/>
      <c r="J632" s="195"/>
      <c r="K632" s="195"/>
      <c r="L632" s="201"/>
      <c r="M632" s="202"/>
      <c r="N632" s="203"/>
      <c r="O632" s="203"/>
      <c r="P632" s="203"/>
      <c r="Q632" s="203"/>
      <c r="R632" s="203"/>
      <c r="S632" s="203"/>
      <c r="T632" s="204"/>
      <c r="AT632" s="205" t="s">
        <v>143</v>
      </c>
      <c r="AU632" s="205" t="s">
        <v>84</v>
      </c>
      <c r="AV632" s="11" t="s">
        <v>23</v>
      </c>
      <c r="AW632" s="11" t="s">
        <v>39</v>
      </c>
      <c r="AX632" s="11" t="s">
        <v>76</v>
      </c>
      <c r="AY632" s="205" t="s">
        <v>134</v>
      </c>
    </row>
    <row r="633" spans="2:65" s="12" customFormat="1">
      <c r="B633" s="206"/>
      <c r="C633" s="207"/>
      <c r="D633" s="196" t="s">
        <v>143</v>
      </c>
      <c r="E633" s="208" t="s">
        <v>32</v>
      </c>
      <c r="F633" s="209" t="s">
        <v>748</v>
      </c>
      <c r="G633" s="207"/>
      <c r="H633" s="210">
        <v>11</v>
      </c>
      <c r="I633" s="211"/>
      <c r="J633" s="207"/>
      <c r="K633" s="207"/>
      <c r="L633" s="212"/>
      <c r="M633" s="213"/>
      <c r="N633" s="214"/>
      <c r="O633" s="214"/>
      <c r="P633" s="214"/>
      <c r="Q633" s="214"/>
      <c r="R633" s="214"/>
      <c r="S633" s="214"/>
      <c r="T633" s="215"/>
      <c r="AT633" s="216" t="s">
        <v>143</v>
      </c>
      <c r="AU633" s="216" t="s">
        <v>84</v>
      </c>
      <c r="AV633" s="12" t="s">
        <v>84</v>
      </c>
      <c r="AW633" s="12" t="s">
        <v>39</v>
      </c>
      <c r="AX633" s="12" t="s">
        <v>76</v>
      </c>
      <c r="AY633" s="216" t="s">
        <v>134</v>
      </c>
    </row>
    <row r="634" spans="2:65" s="11" customFormat="1">
      <c r="B634" s="194"/>
      <c r="C634" s="195"/>
      <c r="D634" s="196" t="s">
        <v>143</v>
      </c>
      <c r="E634" s="197" t="s">
        <v>32</v>
      </c>
      <c r="F634" s="198" t="s">
        <v>993</v>
      </c>
      <c r="G634" s="195"/>
      <c r="H634" s="199" t="s">
        <v>32</v>
      </c>
      <c r="I634" s="200"/>
      <c r="J634" s="195"/>
      <c r="K634" s="195"/>
      <c r="L634" s="201"/>
      <c r="M634" s="202"/>
      <c r="N634" s="203"/>
      <c r="O634" s="203"/>
      <c r="P634" s="203"/>
      <c r="Q634" s="203"/>
      <c r="R634" s="203"/>
      <c r="S634" s="203"/>
      <c r="T634" s="204"/>
      <c r="AT634" s="205" t="s">
        <v>143</v>
      </c>
      <c r="AU634" s="205" t="s">
        <v>84</v>
      </c>
      <c r="AV634" s="11" t="s">
        <v>23</v>
      </c>
      <c r="AW634" s="11" t="s">
        <v>39</v>
      </c>
      <c r="AX634" s="11" t="s">
        <v>76</v>
      </c>
      <c r="AY634" s="205" t="s">
        <v>134</v>
      </c>
    </row>
    <row r="635" spans="2:65" s="12" customFormat="1">
      <c r="B635" s="206"/>
      <c r="C635" s="207"/>
      <c r="D635" s="196" t="s">
        <v>143</v>
      </c>
      <c r="E635" s="208" t="s">
        <v>32</v>
      </c>
      <c r="F635" s="209" t="s">
        <v>750</v>
      </c>
      <c r="G635" s="207"/>
      <c r="H635" s="210">
        <v>11.2</v>
      </c>
      <c r="I635" s="211"/>
      <c r="J635" s="207"/>
      <c r="K635" s="207"/>
      <c r="L635" s="212"/>
      <c r="M635" s="213"/>
      <c r="N635" s="214"/>
      <c r="O635" s="214"/>
      <c r="P635" s="214"/>
      <c r="Q635" s="214"/>
      <c r="R635" s="214"/>
      <c r="S635" s="214"/>
      <c r="T635" s="215"/>
      <c r="AT635" s="216" t="s">
        <v>143</v>
      </c>
      <c r="AU635" s="216" t="s">
        <v>84</v>
      </c>
      <c r="AV635" s="12" t="s">
        <v>84</v>
      </c>
      <c r="AW635" s="12" t="s">
        <v>39</v>
      </c>
      <c r="AX635" s="12" t="s">
        <v>76</v>
      </c>
      <c r="AY635" s="216" t="s">
        <v>134</v>
      </c>
    </row>
    <row r="636" spans="2:65" s="11" customFormat="1">
      <c r="B636" s="194"/>
      <c r="C636" s="195"/>
      <c r="D636" s="196" t="s">
        <v>143</v>
      </c>
      <c r="E636" s="197" t="s">
        <v>32</v>
      </c>
      <c r="F636" s="198" t="s">
        <v>994</v>
      </c>
      <c r="G636" s="195"/>
      <c r="H636" s="199" t="s">
        <v>32</v>
      </c>
      <c r="I636" s="200"/>
      <c r="J636" s="195"/>
      <c r="K636" s="195"/>
      <c r="L636" s="201"/>
      <c r="M636" s="202"/>
      <c r="N636" s="203"/>
      <c r="O636" s="203"/>
      <c r="P636" s="203"/>
      <c r="Q636" s="203"/>
      <c r="R636" s="203"/>
      <c r="S636" s="203"/>
      <c r="T636" s="204"/>
      <c r="AT636" s="205" t="s">
        <v>143</v>
      </c>
      <c r="AU636" s="205" t="s">
        <v>84</v>
      </c>
      <c r="AV636" s="11" t="s">
        <v>23</v>
      </c>
      <c r="AW636" s="11" t="s">
        <v>39</v>
      </c>
      <c r="AX636" s="11" t="s">
        <v>76</v>
      </c>
      <c r="AY636" s="205" t="s">
        <v>134</v>
      </c>
    </row>
    <row r="637" spans="2:65" s="12" customFormat="1">
      <c r="B637" s="206"/>
      <c r="C637" s="207"/>
      <c r="D637" s="196" t="s">
        <v>143</v>
      </c>
      <c r="E637" s="208" t="s">
        <v>32</v>
      </c>
      <c r="F637" s="209" t="s">
        <v>752</v>
      </c>
      <c r="G637" s="207"/>
      <c r="H637" s="210">
        <v>2.8</v>
      </c>
      <c r="I637" s="211"/>
      <c r="J637" s="207"/>
      <c r="K637" s="207"/>
      <c r="L637" s="212"/>
      <c r="M637" s="213"/>
      <c r="N637" s="214"/>
      <c r="O637" s="214"/>
      <c r="P637" s="214"/>
      <c r="Q637" s="214"/>
      <c r="R637" s="214"/>
      <c r="S637" s="214"/>
      <c r="T637" s="215"/>
      <c r="AT637" s="216" t="s">
        <v>143</v>
      </c>
      <c r="AU637" s="216" t="s">
        <v>84</v>
      </c>
      <c r="AV637" s="12" t="s">
        <v>84</v>
      </c>
      <c r="AW637" s="12" t="s">
        <v>39</v>
      </c>
      <c r="AX637" s="12" t="s">
        <v>76</v>
      </c>
      <c r="AY637" s="216" t="s">
        <v>134</v>
      </c>
    </row>
    <row r="638" spans="2:65" s="13" customFormat="1">
      <c r="B638" s="217"/>
      <c r="C638" s="218"/>
      <c r="D638" s="196" t="s">
        <v>143</v>
      </c>
      <c r="E638" s="253" t="s">
        <v>32</v>
      </c>
      <c r="F638" s="254" t="s">
        <v>150</v>
      </c>
      <c r="G638" s="218"/>
      <c r="H638" s="255">
        <v>25</v>
      </c>
      <c r="I638" s="223"/>
      <c r="J638" s="218"/>
      <c r="K638" s="218"/>
      <c r="L638" s="224"/>
      <c r="M638" s="225"/>
      <c r="N638" s="226"/>
      <c r="O638" s="226"/>
      <c r="P638" s="226"/>
      <c r="Q638" s="226"/>
      <c r="R638" s="226"/>
      <c r="S638" s="226"/>
      <c r="T638" s="227"/>
      <c r="AT638" s="228" t="s">
        <v>143</v>
      </c>
      <c r="AU638" s="228" t="s">
        <v>84</v>
      </c>
      <c r="AV638" s="13" t="s">
        <v>141</v>
      </c>
      <c r="AW638" s="13" t="s">
        <v>39</v>
      </c>
      <c r="AX638" s="13" t="s">
        <v>23</v>
      </c>
      <c r="AY638" s="228" t="s">
        <v>134</v>
      </c>
    </row>
    <row r="639" spans="2:65" s="10" customFormat="1" ht="29.85" customHeight="1">
      <c r="B639" s="165"/>
      <c r="C639" s="166"/>
      <c r="D639" s="179" t="s">
        <v>75</v>
      </c>
      <c r="E639" s="180" t="s">
        <v>195</v>
      </c>
      <c r="F639" s="180" t="s">
        <v>517</v>
      </c>
      <c r="G639" s="166"/>
      <c r="H639" s="166"/>
      <c r="I639" s="169"/>
      <c r="J639" s="181">
        <f>BK639</f>
        <v>0</v>
      </c>
      <c r="K639" s="166"/>
      <c r="L639" s="171"/>
      <c r="M639" s="172"/>
      <c r="N639" s="173"/>
      <c r="O639" s="173"/>
      <c r="P639" s="174">
        <f>SUM(P640:P730)</f>
        <v>0</v>
      </c>
      <c r="Q639" s="173"/>
      <c r="R639" s="174">
        <f>SUM(R640:R730)</f>
        <v>132.8730745</v>
      </c>
      <c r="S639" s="173"/>
      <c r="T639" s="175">
        <f>SUM(T640:T730)</f>
        <v>0</v>
      </c>
      <c r="AR639" s="176" t="s">
        <v>23</v>
      </c>
      <c r="AT639" s="177" t="s">
        <v>75</v>
      </c>
      <c r="AU639" s="177" t="s">
        <v>23</v>
      </c>
      <c r="AY639" s="176" t="s">
        <v>134</v>
      </c>
      <c r="BK639" s="178">
        <f>SUM(BK640:BK730)</f>
        <v>0</v>
      </c>
    </row>
    <row r="640" spans="2:65" s="1" customFormat="1" ht="28.9" customHeight="1">
      <c r="B640" s="35"/>
      <c r="C640" s="182" t="s">
        <v>561</v>
      </c>
      <c r="D640" s="182" t="s">
        <v>136</v>
      </c>
      <c r="E640" s="183" t="s">
        <v>528</v>
      </c>
      <c r="F640" s="184" t="s">
        <v>529</v>
      </c>
      <c r="G640" s="185" t="s">
        <v>198</v>
      </c>
      <c r="H640" s="186">
        <v>20</v>
      </c>
      <c r="I640" s="187"/>
      <c r="J640" s="188">
        <f>ROUND(I640*H640,2)</f>
        <v>0</v>
      </c>
      <c r="K640" s="184" t="s">
        <v>140</v>
      </c>
      <c r="L640" s="55"/>
      <c r="M640" s="189" t="s">
        <v>32</v>
      </c>
      <c r="N640" s="190" t="s">
        <v>47</v>
      </c>
      <c r="O640" s="36"/>
      <c r="P640" s="191">
        <f>O640*H640</f>
        <v>0</v>
      </c>
      <c r="Q640" s="191">
        <v>2E-3</v>
      </c>
      <c r="R640" s="191">
        <f>Q640*H640</f>
        <v>0.04</v>
      </c>
      <c r="S640" s="191">
        <v>0</v>
      </c>
      <c r="T640" s="192">
        <f>S640*H640</f>
        <v>0</v>
      </c>
      <c r="AR640" s="18" t="s">
        <v>141</v>
      </c>
      <c r="AT640" s="18" t="s">
        <v>136</v>
      </c>
      <c r="AU640" s="18" t="s">
        <v>84</v>
      </c>
      <c r="AY640" s="18" t="s">
        <v>134</v>
      </c>
      <c r="BE640" s="193">
        <f>IF(N640="základní",J640,0)</f>
        <v>0</v>
      </c>
      <c r="BF640" s="193">
        <f>IF(N640="snížená",J640,0)</f>
        <v>0</v>
      </c>
      <c r="BG640" s="193">
        <f>IF(N640="zákl. přenesená",J640,0)</f>
        <v>0</v>
      </c>
      <c r="BH640" s="193">
        <f>IF(N640="sníž. přenesená",J640,0)</f>
        <v>0</v>
      </c>
      <c r="BI640" s="193">
        <f>IF(N640="nulová",J640,0)</f>
        <v>0</v>
      </c>
      <c r="BJ640" s="18" t="s">
        <v>23</v>
      </c>
      <c r="BK640" s="193">
        <f>ROUND(I640*H640,2)</f>
        <v>0</v>
      </c>
      <c r="BL640" s="18" t="s">
        <v>141</v>
      </c>
      <c r="BM640" s="18" t="s">
        <v>1056</v>
      </c>
    </row>
    <row r="641" spans="2:65" s="11" customFormat="1">
      <c r="B641" s="194"/>
      <c r="C641" s="195"/>
      <c r="D641" s="196" t="s">
        <v>143</v>
      </c>
      <c r="E641" s="197" t="s">
        <v>32</v>
      </c>
      <c r="F641" s="198" t="s">
        <v>1057</v>
      </c>
      <c r="G641" s="195"/>
      <c r="H641" s="199" t="s">
        <v>32</v>
      </c>
      <c r="I641" s="200"/>
      <c r="J641" s="195"/>
      <c r="K641" s="195"/>
      <c r="L641" s="201"/>
      <c r="M641" s="202"/>
      <c r="N641" s="203"/>
      <c r="O641" s="203"/>
      <c r="P641" s="203"/>
      <c r="Q641" s="203"/>
      <c r="R641" s="203"/>
      <c r="S641" s="203"/>
      <c r="T641" s="204"/>
      <c r="AT641" s="205" t="s">
        <v>143</v>
      </c>
      <c r="AU641" s="205" t="s">
        <v>84</v>
      </c>
      <c r="AV641" s="11" t="s">
        <v>23</v>
      </c>
      <c r="AW641" s="11" t="s">
        <v>39</v>
      </c>
      <c r="AX641" s="11" t="s">
        <v>76</v>
      </c>
      <c r="AY641" s="205" t="s">
        <v>134</v>
      </c>
    </row>
    <row r="642" spans="2:65" s="12" customFormat="1">
      <c r="B642" s="206"/>
      <c r="C642" s="207"/>
      <c r="D642" s="219" t="s">
        <v>143</v>
      </c>
      <c r="E642" s="229" t="s">
        <v>32</v>
      </c>
      <c r="F642" s="230" t="s">
        <v>1058</v>
      </c>
      <c r="G642" s="207"/>
      <c r="H642" s="231">
        <v>20</v>
      </c>
      <c r="I642" s="211"/>
      <c r="J642" s="207"/>
      <c r="K642" s="207"/>
      <c r="L642" s="212"/>
      <c r="M642" s="213"/>
      <c r="N642" s="214"/>
      <c r="O642" s="214"/>
      <c r="P642" s="214"/>
      <c r="Q642" s="214"/>
      <c r="R642" s="214"/>
      <c r="S642" s="214"/>
      <c r="T642" s="215"/>
      <c r="AT642" s="216" t="s">
        <v>143</v>
      </c>
      <c r="AU642" s="216" t="s">
        <v>84</v>
      </c>
      <c r="AV642" s="12" t="s">
        <v>84</v>
      </c>
      <c r="AW642" s="12" t="s">
        <v>39</v>
      </c>
      <c r="AX642" s="12" t="s">
        <v>23</v>
      </c>
      <c r="AY642" s="216" t="s">
        <v>134</v>
      </c>
    </row>
    <row r="643" spans="2:65" s="1" customFormat="1" ht="20.45" customHeight="1">
      <c r="B643" s="35"/>
      <c r="C643" s="243" t="s">
        <v>574</v>
      </c>
      <c r="D643" s="243" t="s">
        <v>387</v>
      </c>
      <c r="E643" s="244" t="s">
        <v>534</v>
      </c>
      <c r="F643" s="245" t="s">
        <v>535</v>
      </c>
      <c r="G643" s="246" t="s">
        <v>198</v>
      </c>
      <c r="H643" s="247">
        <v>20</v>
      </c>
      <c r="I643" s="248"/>
      <c r="J643" s="249">
        <f>ROUND(I643*H643,2)</f>
        <v>0</v>
      </c>
      <c r="K643" s="245" t="s">
        <v>140</v>
      </c>
      <c r="L643" s="250"/>
      <c r="M643" s="251" t="s">
        <v>32</v>
      </c>
      <c r="N643" s="252" t="s">
        <v>47</v>
      </c>
      <c r="O643" s="36"/>
      <c r="P643" s="191">
        <f>O643*H643</f>
        <v>0</v>
      </c>
      <c r="Q643" s="191">
        <v>0.12776999999999999</v>
      </c>
      <c r="R643" s="191">
        <f>Q643*H643</f>
        <v>2.5553999999999997</v>
      </c>
      <c r="S643" s="191">
        <v>0</v>
      </c>
      <c r="T643" s="192">
        <f>S643*H643</f>
        <v>0</v>
      </c>
      <c r="AR643" s="18" t="s">
        <v>195</v>
      </c>
      <c r="AT643" s="18" t="s">
        <v>387</v>
      </c>
      <c r="AU643" s="18" t="s">
        <v>84</v>
      </c>
      <c r="AY643" s="18" t="s">
        <v>134</v>
      </c>
      <c r="BE643" s="193">
        <f>IF(N643="základní",J643,0)</f>
        <v>0</v>
      </c>
      <c r="BF643" s="193">
        <f>IF(N643="snížená",J643,0)</f>
        <v>0</v>
      </c>
      <c r="BG643" s="193">
        <f>IF(N643="zákl. přenesená",J643,0)</f>
        <v>0</v>
      </c>
      <c r="BH643" s="193">
        <f>IF(N643="sníž. přenesená",J643,0)</f>
        <v>0</v>
      </c>
      <c r="BI643" s="193">
        <f>IF(N643="nulová",J643,0)</f>
        <v>0</v>
      </c>
      <c r="BJ643" s="18" t="s">
        <v>23</v>
      </c>
      <c r="BK643" s="193">
        <f>ROUND(I643*H643,2)</f>
        <v>0</v>
      </c>
      <c r="BL643" s="18" t="s">
        <v>141</v>
      </c>
      <c r="BM643" s="18" t="s">
        <v>1059</v>
      </c>
    </row>
    <row r="644" spans="2:65" s="12" customFormat="1">
      <c r="B644" s="206"/>
      <c r="C644" s="207"/>
      <c r="D644" s="219" t="s">
        <v>143</v>
      </c>
      <c r="E644" s="229" t="s">
        <v>32</v>
      </c>
      <c r="F644" s="230" t="s">
        <v>324</v>
      </c>
      <c r="G644" s="207"/>
      <c r="H644" s="231">
        <v>20</v>
      </c>
      <c r="I644" s="211"/>
      <c r="J644" s="207"/>
      <c r="K644" s="207"/>
      <c r="L644" s="212"/>
      <c r="M644" s="213"/>
      <c r="N644" s="214"/>
      <c r="O644" s="214"/>
      <c r="P644" s="214"/>
      <c r="Q644" s="214"/>
      <c r="R644" s="214"/>
      <c r="S644" s="214"/>
      <c r="T644" s="215"/>
      <c r="AT644" s="216" t="s">
        <v>143</v>
      </c>
      <c r="AU644" s="216" t="s">
        <v>84</v>
      </c>
      <c r="AV644" s="12" t="s">
        <v>84</v>
      </c>
      <c r="AW644" s="12" t="s">
        <v>39</v>
      </c>
      <c r="AX644" s="12" t="s">
        <v>23</v>
      </c>
      <c r="AY644" s="216" t="s">
        <v>134</v>
      </c>
    </row>
    <row r="645" spans="2:65" s="1" customFormat="1" ht="28.9" customHeight="1">
      <c r="B645" s="35"/>
      <c r="C645" s="182" t="s">
        <v>583</v>
      </c>
      <c r="D645" s="182" t="s">
        <v>136</v>
      </c>
      <c r="E645" s="183" t="s">
        <v>538</v>
      </c>
      <c r="F645" s="184" t="s">
        <v>539</v>
      </c>
      <c r="G645" s="185" t="s">
        <v>198</v>
      </c>
      <c r="H645" s="186">
        <v>399</v>
      </c>
      <c r="I645" s="187"/>
      <c r="J645" s="188">
        <f>ROUND(I645*H645,2)</f>
        <v>0</v>
      </c>
      <c r="K645" s="184" t="s">
        <v>140</v>
      </c>
      <c r="L645" s="55"/>
      <c r="M645" s="189" t="s">
        <v>32</v>
      </c>
      <c r="N645" s="190" t="s">
        <v>47</v>
      </c>
      <c r="O645" s="36"/>
      <c r="P645" s="191">
        <f>O645*H645</f>
        <v>0</v>
      </c>
      <c r="Q645" s="191">
        <v>0</v>
      </c>
      <c r="R645" s="191">
        <f>Q645*H645</f>
        <v>0</v>
      </c>
      <c r="S645" s="191">
        <v>0</v>
      </c>
      <c r="T645" s="192">
        <f>S645*H645</f>
        <v>0</v>
      </c>
      <c r="AR645" s="18" t="s">
        <v>141</v>
      </c>
      <c r="AT645" s="18" t="s">
        <v>136</v>
      </c>
      <c r="AU645" s="18" t="s">
        <v>84</v>
      </c>
      <c r="AY645" s="18" t="s">
        <v>134</v>
      </c>
      <c r="BE645" s="193">
        <f>IF(N645="základní",J645,0)</f>
        <v>0</v>
      </c>
      <c r="BF645" s="193">
        <f>IF(N645="snížená",J645,0)</f>
        <v>0</v>
      </c>
      <c r="BG645" s="193">
        <f>IF(N645="zákl. přenesená",J645,0)</f>
        <v>0</v>
      </c>
      <c r="BH645" s="193">
        <f>IF(N645="sníž. přenesená",J645,0)</f>
        <v>0</v>
      </c>
      <c r="BI645" s="193">
        <f>IF(N645="nulová",J645,0)</f>
        <v>0</v>
      </c>
      <c r="BJ645" s="18" t="s">
        <v>23</v>
      </c>
      <c r="BK645" s="193">
        <f>ROUND(I645*H645,2)</f>
        <v>0</v>
      </c>
      <c r="BL645" s="18" t="s">
        <v>141</v>
      </c>
      <c r="BM645" s="18" t="s">
        <v>1060</v>
      </c>
    </row>
    <row r="646" spans="2:65" s="11" customFormat="1">
      <c r="B646" s="194"/>
      <c r="C646" s="195"/>
      <c r="D646" s="196" t="s">
        <v>143</v>
      </c>
      <c r="E646" s="197" t="s">
        <v>32</v>
      </c>
      <c r="F646" s="198" t="s">
        <v>984</v>
      </c>
      <c r="G646" s="195"/>
      <c r="H646" s="199" t="s">
        <v>32</v>
      </c>
      <c r="I646" s="200"/>
      <c r="J646" s="195"/>
      <c r="K646" s="195"/>
      <c r="L646" s="201"/>
      <c r="M646" s="202"/>
      <c r="N646" s="203"/>
      <c r="O646" s="203"/>
      <c r="P646" s="203"/>
      <c r="Q646" s="203"/>
      <c r="R646" s="203"/>
      <c r="S646" s="203"/>
      <c r="T646" s="204"/>
      <c r="AT646" s="205" t="s">
        <v>143</v>
      </c>
      <c r="AU646" s="205" t="s">
        <v>84</v>
      </c>
      <c r="AV646" s="11" t="s">
        <v>23</v>
      </c>
      <c r="AW646" s="11" t="s">
        <v>39</v>
      </c>
      <c r="AX646" s="11" t="s">
        <v>76</v>
      </c>
      <c r="AY646" s="205" t="s">
        <v>134</v>
      </c>
    </row>
    <row r="647" spans="2:65" s="12" customFormat="1">
      <c r="B647" s="206"/>
      <c r="C647" s="207"/>
      <c r="D647" s="196" t="s">
        <v>143</v>
      </c>
      <c r="E647" s="208" t="s">
        <v>32</v>
      </c>
      <c r="F647" s="209" t="s">
        <v>1061</v>
      </c>
      <c r="G647" s="207"/>
      <c r="H647" s="210">
        <v>189</v>
      </c>
      <c r="I647" s="211"/>
      <c r="J647" s="207"/>
      <c r="K647" s="207"/>
      <c r="L647" s="212"/>
      <c r="M647" s="213"/>
      <c r="N647" s="214"/>
      <c r="O647" s="214"/>
      <c r="P647" s="214"/>
      <c r="Q647" s="214"/>
      <c r="R647" s="214"/>
      <c r="S647" s="214"/>
      <c r="T647" s="215"/>
      <c r="AT647" s="216" t="s">
        <v>143</v>
      </c>
      <c r="AU647" s="216" t="s">
        <v>84</v>
      </c>
      <c r="AV647" s="12" t="s">
        <v>84</v>
      </c>
      <c r="AW647" s="12" t="s">
        <v>39</v>
      </c>
      <c r="AX647" s="12" t="s">
        <v>76</v>
      </c>
      <c r="AY647" s="216" t="s">
        <v>134</v>
      </c>
    </row>
    <row r="648" spans="2:65" s="11" customFormat="1">
      <c r="B648" s="194"/>
      <c r="C648" s="195"/>
      <c r="D648" s="196" t="s">
        <v>143</v>
      </c>
      <c r="E648" s="197" t="s">
        <v>32</v>
      </c>
      <c r="F648" s="198" t="s">
        <v>1062</v>
      </c>
      <c r="G648" s="195"/>
      <c r="H648" s="199" t="s">
        <v>32</v>
      </c>
      <c r="I648" s="200"/>
      <c r="J648" s="195"/>
      <c r="K648" s="195"/>
      <c r="L648" s="201"/>
      <c r="M648" s="202"/>
      <c r="N648" s="203"/>
      <c r="O648" s="203"/>
      <c r="P648" s="203"/>
      <c r="Q648" s="203"/>
      <c r="R648" s="203"/>
      <c r="S648" s="203"/>
      <c r="T648" s="204"/>
      <c r="AT648" s="205" t="s">
        <v>143</v>
      </c>
      <c r="AU648" s="205" t="s">
        <v>84</v>
      </c>
      <c r="AV648" s="11" t="s">
        <v>23</v>
      </c>
      <c r="AW648" s="11" t="s">
        <v>39</v>
      </c>
      <c r="AX648" s="11" t="s">
        <v>76</v>
      </c>
      <c r="AY648" s="205" t="s">
        <v>134</v>
      </c>
    </row>
    <row r="649" spans="2:65" s="12" customFormat="1">
      <c r="B649" s="206"/>
      <c r="C649" s="207"/>
      <c r="D649" s="196" t="s">
        <v>143</v>
      </c>
      <c r="E649" s="208" t="s">
        <v>32</v>
      </c>
      <c r="F649" s="209" t="s">
        <v>1063</v>
      </c>
      <c r="G649" s="207"/>
      <c r="H649" s="210">
        <v>142</v>
      </c>
      <c r="I649" s="211"/>
      <c r="J649" s="207"/>
      <c r="K649" s="207"/>
      <c r="L649" s="212"/>
      <c r="M649" s="213"/>
      <c r="N649" s="214"/>
      <c r="O649" s="214"/>
      <c r="P649" s="214"/>
      <c r="Q649" s="214"/>
      <c r="R649" s="214"/>
      <c r="S649" s="214"/>
      <c r="T649" s="215"/>
      <c r="AT649" s="216" t="s">
        <v>143</v>
      </c>
      <c r="AU649" s="216" t="s">
        <v>84</v>
      </c>
      <c r="AV649" s="12" t="s">
        <v>84</v>
      </c>
      <c r="AW649" s="12" t="s">
        <v>39</v>
      </c>
      <c r="AX649" s="12" t="s">
        <v>76</v>
      </c>
      <c r="AY649" s="216" t="s">
        <v>134</v>
      </c>
    </row>
    <row r="650" spans="2:65" s="11" customFormat="1">
      <c r="B650" s="194"/>
      <c r="C650" s="195"/>
      <c r="D650" s="196" t="s">
        <v>143</v>
      </c>
      <c r="E650" s="197" t="s">
        <v>32</v>
      </c>
      <c r="F650" s="198" t="s">
        <v>1064</v>
      </c>
      <c r="G650" s="195"/>
      <c r="H650" s="199" t="s">
        <v>32</v>
      </c>
      <c r="I650" s="200"/>
      <c r="J650" s="195"/>
      <c r="K650" s="195"/>
      <c r="L650" s="201"/>
      <c r="M650" s="202"/>
      <c r="N650" s="203"/>
      <c r="O650" s="203"/>
      <c r="P650" s="203"/>
      <c r="Q650" s="203"/>
      <c r="R650" s="203"/>
      <c r="S650" s="203"/>
      <c r="T650" s="204"/>
      <c r="AT650" s="205" t="s">
        <v>143</v>
      </c>
      <c r="AU650" s="205" t="s">
        <v>84</v>
      </c>
      <c r="AV650" s="11" t="s">
        <v>23</v>
      </c>
      <c r="AW650" s="11" t="s">
        <v>39</v>
      </c>
      <c r="AX650" s="11" t="s">
        <v>76</v>
      </c>
      <c r="AY650" s="205" t="s">
        <v>134</v>
      </c>
    </row>
    <row r="651" spans="2:65" s="12" customFormat="1">
      <c r="B651" s="206"/>
      <c r="C651" s="207"/>
      <c r="D651" s="196" t="s">
        <v>143</v>
      </c>
      <c r="E651" s="208" t="s">
        <v>32</v>
      </c>
      <c r="F651" s="209" t="s">
        <v>537</v>
      </c>
      <c r="G651" s="207"/>
      <c r="H651" s="210">
        <v>48</v>
      </c>
      <c r="I651" s="211"/>
      <c r="J651" s="207"/>
      <c r="K651" s="207"/>
      <c r="L651" s="212"/>
      <c r="M651" s="213"/>
      <c r="N651" s="214"/>
      <c r="O651" s="214"/>
      <c r="P651" s="214"/>
      <c r="Q651" s="214"/>
      <c r="R651" s="214"/>
      <c r="S651" s="214"/>
      <c r="T651" s="215"/>
      <c r="AT651" s="216" t="s">
        <v>143</v>
      </c>
      <c r="AU651" s="216" t="s">
        <v>84</v>
      </c>
      <c r="AV651" s="12" t="s">
        <v>84</v>
      </c>
      <c r="AW651" s="12" t="s">
        <v>39</v>
      </c>
      <c r="AX651" s="12" t="s">
        <v>76</v>
      </c>
      <c r="AY651" s="216" t="s">
        <v>134</v>
      </c>
    </row>
    <row r="652" spans="2:65" s="11" customFormat="1">
      <c r="B652" s="194"/>
      <c r="C652" s="195"/>
      <c r="D652" s="196" t="s">
        <v>143</v>
      </c>
      <c r="E652" s="197" t="s">
        <v>32</v>
      </c>
      <c r="F652" s="198" t="s">
        <v>1065</v>
      </c>
      <c r="G652" s="195"/>
      <c r="H652" s="199" t="s">
        <v>32</v>
      </c>
      <c r="I652" s="200"/>
      <c r="J652" s="195"/>
      <c r="K652" s="195"/>
      <c r="L652" s="201"/>
      <c r="M652" s="202"/>
      <c r="N652" s="203"/>
      <c r="O652" s="203"/>
      <c r="P652" s="203"/>
      <c r="Q652" s="203"/>
      <c r="R652" s="203"/>
      <c r="S652" s="203"/>
      <c r="T652" s="204"/>
      <c r="AT652" s="205" t="s">
        <v>143</v>
      </c>
      <c r="AU652" s="205" t="s">
        <v>84</v>
      </c>
      <c r="AV652" s="11" t="s">
        <v>23</v>
      </c>
      <c r="AW652" s="11" t="s">
        <v>39</v>
      </c>
      <c r="AX652" s="11" t="s">
        <v>76</v>
      </c>
      <c r="AY652" s="205" t="s">
        <v>134</v>
      </c>
    </row>
    <row r="653" spans="2:65" s="12" customFormat="1">
      <c r="B653" s="206"/>
      <c r="C653" s="207"/>
      <c r="D653" s="196" t="s">
        <v>143</v>
      </c>
      <c r="E653" s="208" t="s">
        <v>32</v>
      </c>
      <c r="F653" s="209" t="s">
        <v>1058</v>
      </c>
      <c r="G653" s="207"/>
      <c r="H653" s="210">
        <v>20</v>
      </c>
      <c r="I653" s="211"/>
      <c r="J653" s="207"/>
      <c r="K653" s="207"/>
      <c r="L653" s="212"/>
      <c r="M653" s="213"/>
      <c r="N653" s="214"/>
      <c r="O653" s="214"/>
      <c r="P653" s="214"/>
      <c r="Q653" s="214"/>
      <c r="R653" s="214"/>
      <c r="S653" s="214"/>
      <c r="T653" s="215"/>
      <c r="AT653" s="216" t="s">
        <v>143</v>
      </c>
      <c r="AU653" s="216" t="s">
        <v>84</v>
      </c>
      <c r="AV653" s="12" t="s">
        <v>84</v>
      </c>
      <c r="AW653" s="12" t="s">
        <v>39</v>
      </c>
      <c r="AX653" s="12" t="s">
        <v>76</v>
      </c>
      <c r="AY653" s="216" t="s">
        <v>134</v>
      </c>
    </row>
    <row r="654" spans="2:65" s="13" customFormat="1">
      <c r="B654" s="217"/>
      <c r="C654" s="218"/>
      <c r="D654" s="219" t="s">
        <v>143</v>
      </c>
      <c r="E654" s="220" t="s">
        <v>32</v>
      </c>
      <c r="F654" s="221" t="s">
        <v>150</v>
      </c>
      <c r="G654" s="218"/>
      <c r="H654" s="222">
        <v>399</v>
      </c>
      <c r="I654" s="223"/>
      <c r="J654" s="218"/>
      <c r="K654" s="218"/>
      <c r="L654" s="224"/>
      <c r="M654" s="225"/>
      <c r="N654" s="226"/>
      <c r="O654" s="226"/>
      <c r="P654" s="226"/>
      <c r="Q654" s="226"/>
      <c r="R654" s="226"/>
      <c r="S654" s="226"/>
      <c r="T654" s="227"/>
      <c r="AT654" s="228" t="s">
        <v>143</v>
      </c>
      <c r="AU654" s="228" t="s">
        <v>84</v>
      </c>
      <c r="AV654" s="13" t="s">
        <v>141</v>
      </c>
      <c r="AW654" s="13" t="s">
        <v>39</v>
      </c>
      <c r="AX654" s="13" t="s">
        <v>23</v>
      </c>
      <c r="AY654" s="228" t="s">
        <v>134</v>
      </c>
    </row>
    <row r="655" spans="2:65" s="1" customFormat="1" ht="20.45" customHeight="1">
      <c r="B655" s="35"/>
      <c r="C655" s="243" t="s">
        <v>587</v>
      </c>
      <c r="D655" s="243" t="s">
        <v>387</v>
      </c>
      <c r="E655" s="244" t="s">
        <v>545</v>
      </c>
      <c r="F655" s="245" t="s">
        <v>546</v>
      </c>
      <c r="G655" s="246" t="s">
        <v>198</v>
      </c>
      <c r="H655" s="247">
        <v>402.99</v>
      </c>
      <c r="I655" s="248"/>
      <c r="J655" s="249">
        <f>ROUND(I655*H655,2)</f>
        <v>0</v>
      </c>
      <c r="K655" s="245" t="s">
        <v>140</v>
      </c>
      <c r="L655" s="250"/>
      <c r="M655" s="251" t="s">
        <v>32</v>
      </c>
      <c r="N655" s="252" t="s">
        <v>47</v>
      </c>
      <c r="O655" s="36"/>
      <c r="P655" s="191">
        <f>O655*H655</f>
        <v>0</v>
      </c>
      <c r="Q655" s="191">
        <v>4.8000000000000001E-4</v>
      </c>
      <c r="R655" s="191">
        <f>Q655*H655</f>
        <v>0.1934352</v>
      </c>
      <c r="S655" s="191">
        <v>0</v>
      </c>
      <c r="T655" s="192">
        <f>S655*H655</f>
        <v>0</v>
      </c>
      <c r="AR655" s="18" t="s">
        <v>195</v>
      </c>
      <c r="AT655" s="18" t="s">
        <v>387</v>
      </c>
      <c r="AU655" s="18" t="s">
        <v>84</v>
      </c>
      <c r="AY655" s="18" t="s">
        <v>134</v>
      </c>
      <c r="BE655" s="193">
        <f>IF(N655="základní",J655,0)</f>
        <v>0</v>
      </c>
      <c r="BF655" s="193">
        <f>IF(N655="snížená",J655,0)</f>
        <v>0</v>
      </c>
      <c r="BG655" s="193">
        <f>IF(N655="zákl. přenesená",J655,0)</f>
        <v>0</v>
      </c>
      <c r="BH655" s="193">
        <f>IF(N655="sníž. přenesená",J655,0)</f>
        <v>0</v>
      </c>
      <c r="BI655" s="193">
        <f>IF(N655="nulová",J655,0)</f>
        <v>0</v>
      </c>
      <c r="BJ655" s="18" t="s">
        <v>23</v>
      </c>
      <c r="BK655" s="193">
        <f>ROUND(I655*H655,2)</f>
        <v>0</v>
      </c>
      <c r="BL655" s="18" t="s">
        <v>141</v>
      </c>
      <c r="BM655" s="18" t="s">
        <v>1066</v>
      </c>
    </row>
    <row r="656" spans="2:65" s="12" customFormat="1">
      <c r="B656" s="206"/>
      <c r="C656" s="207"/>
      <c r="D656" s="196" t="s">
        <v>143</v>
      </c>
      <c r="E656" s="208" t="s">
        <v>32</v>
      </c>
      <c r="F656" s="209" t="s">
        <v>1067</v>
      </c>
      <c r="G656" s="207"/>
      <c r="H656" s="210">
        <v>190.89</v>
      </c>
      <c r="I656" s="211"/>
      <c r="J656" s="207"/>
      <c r="K656" s="207"/>
      <c r="L656" s="212"/>
      <c r="M656" s="213"/>
      <c r="N656" s="214"/>
      <c r="O656" s="214"/>
      <c r="P656" s="214"/>
      <c r="Q656" s="214"/>
      <c r="R656" s="214"/>
      <c r="S656" s="214"/>
      <c r="T656" s="215"/>
      <c r="AT656" s="216" t="s">
        <v>143</v>
      </c>
      <c r="AU656" s="216" t="s">
        <v>84</v>
      </c>
      <c r="AV656" s="12" t="s">
        <v>84</v>
      </c>
      <c r="AW656" s="12" t="s">
        <v>39</v>
      </c>
      <c r="AX656" s="12" t="s">
        <v>76</v>
      </c>
      <c r="AY656" s="216" t="s">
        <v>134</v>
      </c>
    </row>
    <row r="657" spans="2:65" s="12" customFormat="1">
      <c r="B657" s="206"/>
      <c r="C657" s="207"/>
      <c r="D657" s="196" t="s">
        <v>143</v>
      </c>
      <c r="E657" s="208" t="s">
        <v>32</v>
      </c>
      <c r="F657" s="209" t="s">
        <v>1068</v>
      </c>
      <c r="G657" s="207"/>
      <c r="H657" s="210">
        <v>143.41999999999999</v>
      </c>
      <c r="I657" s="211"/>
      <c r="J657" s="207"/>
      <c r="K657" s="207"/>
      <c r="L657" s="212"/>
      <c r="M657" s="213"/>
      <c r="N657" s="214"/>
      <c r="O657" s="214"/>
      <c r="P657" s="214"/>
      <c r="Q657" s="214"/>
      <c r="R657" s="214"/>
      <c r="S657" s="214"/>
      <c r="T657" s="215"/>
      <c r="AT657" s="216" t="s">
        <v>143</v>
      </c>
      <c r="AU657" s="216" t="s">
        <v>84</v>
      </c>
      <c r="AV657" s="12" t="s">
        <v>84</v>
      </c>
      <c r="AW657" s="12" t="s">
        <v>39</v>
      </c>
      <c r="AX657" s="12" t="s">
        <v>76</v>
      </c>
      <c r="AY657" s="216" t="s">
        <v>134</v>
      </c>
    </row>
    <row r="658" spans="2:65" s="12" customFormat="1">
      <c r="B658" s="206"/>
      <c r="C658" s="207"/>
      <c r="D658" s="196" t="s">
        <v>143</v>
      </c>
      <c r="E658" s="208" t="s">
        <v>32</v>
      </c>
      <c r="F658" s="209" t="s">
        <v>1069</v>
      </c>
      <c r="G658" s="207"/>
      <c r="H658" s="210">
        <v>48.48</v>
      </c>
      <c r="I658" s="211"/>
      <c r="J658" s="207"/>
      <c r="K658" s="207"/>
      <c r="L658" s="212"/>
      <c r="M658" s="213"/>
      <c r="N658" s="214"/>
      <c r="O658" s="214"/>
      <c r="P658" s="214"/>
      <c r="Q658" s="214"/>
      <c r="R658" s="214"/>
      <c r="S658" s="214"/>
      <c r="T658" s="215"/>
      <c r="AT658" s="216" t="s">
        <v>143</v>
      </c>
      <c r="AU658" s="216" t="s">
        <v>84</v>
      </c>
      <c r="AV658" s="12" t="s">
        <v>84</v>
      </c>
      <c r="AW658" s="12" t="s">
        <v>39</v>
      </c>
      <c r="AX658" s="12" t="s">
        <v>76</v>
      </c>
      <c r="AY658" s="216" t="s">
        <v>134</v>
      </c>
    </row>
    <row r="659" spans="2:65" s="12" customFormat="1">
      <c r="B659" s="206"/>
      <c r="C659" s="207"/>
      <c r="D659" s="196" t="s">
        <v>143</v>
      </c>
      <c r="E659" s="208" t="s">
        <v>32</v>
      </c>
      <c r="F659" s="209" t="s">
        <v>1070</v>
      </c>
      <c r="G659" s="207"/>
      <c r="H659" s="210">
        <v>20.2</v>
      </c>
      <c r="I659" s="211"/>
      <c r="J659" s="207"/>
      <c r="K659" s="207"/>
      <c r="L659" s="212"/>
      <c r="M659" s="213"/>
      <c r="N659" s="214"/>
      <c r="O659" s="214"/>
      <c r="P659" s="214"/>
      <c r="Q659" s="214"/>
      <c r="R659" s="214"/>
      <c r="S659" s="214"/>
      <c r="T659" s="215"/>
      <c r="AT659" s="216" t="s">
        <v>143</v>
      </c>
      <c r="AU659" s="216" t="s">
        <v>84</v>
      </c>
      <c r="AV659" s="12" t="s">
        <v>84</v>
      </c>
      <c r="AW659" s="12" t="s">
        <v>39</v>
      </c>
      <c r="AX659" s="12" t="s">
        <v>76</v>
      </c>
      <c r="AY659" s="216" t="s">
        <v>134</v>
      </c>
    </row>
    <row r="660" spans="2:65" s="13" customFormat="1">
      <c r="B660" s="217"/>
      <c r="C660" s="218"/>
      <c r="D660" s="219" t="s">
        <v>143</v>
      </c>
      <c r="E660" s="220" t="s">
        <v>32</v>
      </c>
      <c r="F660" s="221" t="s">
        <v>150</v>
      </c>
      <c r="G660" s="218"/>
      <c r="H660" s="222">
        <v>402.99</v>
      </c>
      <c r="I660" s="223"/>
      <c r="J660" s="218"/>
      <c r="K660" s="218"/>
      <c r="L660" s="224"/>
      <c r="M660" s="225"/>
      <c r="N660" s="226"/>
      <c r="O660" s="226"/>
      <c r="P660" s="226"/>
      <c r="Q660" s="226"/>
      <c r="R660" s="226"/>
      <c r="S660" s="226"/>
      <c r="T660" s="227"/>
      <c r="AT660" s="228" t="s">
        <v>143</v>
      </c>
      <c r="AU660" s="228" t="s">
        <v>84</v>
      </c>
      <c r="AV660" s="13" t="s">
        <v>141</v>
      </c>
      <c r="AW660" s="13" t="s">
        <v>39</v>
      </c>
      <c r="AX660" s="13" t="s">
        <v>23</v>
      </c>
      <c r="AY660" s="228" t="s">
        <v>134</v>
      </c>
    </row>
    <row r="661" spans="2:65" s="1" customFormat="1" ht="28.9" customHeight="1">
      <c r="B661" s="35"/>
      <c r="C661" s="182" t="s">
        <v>592</v>
      </c>
      <c r="D661" s="182" t="s">
        <v>136</v>
      </c>
      <c r="E661" s="183" t="s">
        <v>551</v>
      </c>
      <c r="F661" s="184" t="s">
        <v>552</v>
      </c>
      <c r="G661" s="185" t="s">
        <v>198</v>
      </c>
      <c r="H661" s="186">
        <v>195</v>
      </c>
      <c r="I661" s="187"/>
      <c r="J661" s="188">
        <f>ROUND(I661*H661,2)</f>
        <v>0</v>
      </c>
      <c r="K661" s="184" t="s">
        <v>32</v>
      </c>
      <c r="L661" s="55"/>
      <c r="M661" s="189" t="s">
        <v>32</v>
      </c>
      <c r="N661" s="190" t="s">
        <v>47</v>
      </c>
      <c r="O661" s="36"/>
      <c r="P661" s="191">
        <f>O661*H661</f>
        <v>0</v>
      </c>
      <c r="Q661" s="191">
        <v>0</v>
      </c>
      <c r="R661" s="191">
        <f>Q661*H661</f>
        <v>0</v>
      </c>
      <c r="S661" s="191">
        <v>0</v>
      </c>
      <c r="T661" s="192">
        <f>S661*H661</f>
        <v>0</v>
      </c>
      <c r="AR661" s="18" t="s">
        <v>141</v>
      </c>
      <c r="AT661" s="18" t="s">
        <v>136</v>
      </c>
      <c r="AU661" s="18" t="s">
        <v>84</v>
      </c>
      <c r="AY661" s="18" t="s">
        <v>134</v>
      </c>
      <c r="BE661" s="193">
        <f>IF(N661="základní",J661,0)</f>
        <v>0</v>
      </c>
      <c r="BF661" s="193">
        <f>IF(N661="snížená",J661,0)</f>
        <v>0</v>
      </c>
      <c r="BG661" s="193">
        <f>IF(N661="zákl. přenesená",J661,0)</f>
        <v>0</v>
      </c>
      <c r="BH661" s="193">
        <f>IF(N661="sníž. přenesená",J661,0)</f>
        <v>0</v>
      </c>
      <c r="BI661" s="193">
        <f>IF(N661="nulová",J661,0)</f>
        <v>0</v>
      </c>
      <c r="BJ661" s="18" t="s">
        <v>23</v>
      </c>
      <c r="BK661" s="193">
        <f>ROUND(I661*H661,2)</f>
        <v>0</v>
      </c>
      <c r="BL661" s="18" t="s">
        <v>141</v>
      </c>
      <c r="BM661" s="18" t="s">
        <v>1071</v>
      </c>
    </row>
    <row r="662" spans="2:65" s="11" customFormat="1">
      <c r="B662" s="194"/>
      <c r="C662" s="195"/>
      <c r="D662" s="196" t="s">
        <v>143</v>
      </c>
      <c r="E662" s="197" t="s">
        <v>32</v>
      </c>
      <c r="F662" s="198" t="s">
        <v>844</v>
      </c>
      <c r="G662" s="195"/>
      <c r="H662" s="199" t="s">
        <v>32</v>
      </c>
      <c r="I662" s="200"/>
      <c r="J662" s="195"/>
      <c r="K662" s="195"/>
      <c r="L662" s="201"/>
      <c r="M662" s="202"/>
      <c r="N662" s="203"/>
      <c r="O662" s="203"/>
      <c r="P662" s="203"/>
      <c r="Q662" s="203"/>
      <c r="R662" s="203"/>
      <c r="S662" s="203"/>
      <c r="T662" s="204"/>
      <c r="AT662" s="205" t="s">
        <v>143</v>
      </c>
      <c r="AU662" s="205" t="s">
        <v>84</v>
      </c>
      <c r="AV662" s="11" t="s">
        <v>23</v>
      </c>
      <c r="AW662" s="11" t="s">
        <v>39</v>
      </c>
      <c r="AX662" s="11" t="s">
        <v>76</v>
      </c>
      <c r="AY662" s="205" t="s">
        <v>134</v>
      </c>
    </row>
    <row r="663" spans="2:65" s="12" customFormat="1">
      <c r="B663" s="206"/>
      <c r="C663" s="207"/>
      <c r="D663" s="196" t="s">
        <v>143</v>
      </c>
      <c r="E663" s="208" t="s">
        <v>32</v>
      </c>
      <c r="F663" s="209" t="s">
        <v>537</v>
      </c>
      <c r="G663" s="207"/>
      <c r="H663" s="210">
        <v>48</v>
      </c>
      <c r="I663" s="211"/>
      <c r="J663" s="207"/>
      <c r="K663" s="207"/>
      <c r="L663" s="212"/>
      <c r="M663" s="213"/>
      <c r="N663" s="214"/>
      <c r="O663" s="214"/>
      <c r="P663" s="214"/>
      <c r="Q663" s="214"/>
      <c r="R663" s="214"/>
      <c r="S663" s="214"/>
      <c r="T663" s="215"/>
      <c r="AT663" s="216" t="s">
        <v>143</v>
      </c>
      <c r="AU663" s="216" t="s">
        <v>84</v>
      </c>
      <c r="AV663" s="12" t="s">
        <v>84</v>
      </c>
      <c r="AW663" s="12" t="s">
        <v>39</v>
      </c>
      <c r="AX663" s="12" t="s">
        <v>76</v>
      </c>
      <c r="AY663" s="216" t="s">
        <v>134</v>
      </c>
    </row>
    <row r="664" spans="2:65" s="11" customFormat="1">
      <c r="B664" s="194"/>
      <c r="C664" s="195"/>
      <c r="D664" s="196" t="s">
        <v>143</v>
      </c>
      <c r="E664" s="197" t="s">
        <v>32</v>
      </c>
      <c r="F664" s="198" t="s">
        <v>1072</v>
      </c>
      <c r="G664" s="195"/>
      <c r="H664" s="199" t="s">
        <v>32</v>
      </c>
      <c r="I664" s="200"/>
      <c r="J664" s="195"/>
      <c r="K664" s="195"/>
      <c r="L664" s="201"/>
      <c r="M664" s="202"/>
      <c r="N664" s="203"/>
      <c r="O664" s="203"/>
      <c r="P664" s="203"/>
      <c r="Q664" s="203"/>
      <c r="R664" s="203"/>
      <c r="S664" s="203"/>
      <c r="T664" s="204"/>
      <c r="AT664" s="205" t="s">
        <v>143</v>
      </c>
      <c r="AU664" s="205" t="s">
        <v>84</v>
      </c>
      <c r="AV664" s="11" t="s">
        <v>23</v>
      </c>
      <c r="AW664" s="11" t="s">
        <v>39</v>
      </c>
      <c r="AX664" s="11" t="s">
        <v>76</v>
      </c>
      <c r="AY664" s="205" t="s">
        <v>134</v>
      </c>
    </row>
    <row r="665" spans="2:65" s="12" customFormat="1">
      <c r="B665" s="206"/>
      <c r="C665" s="207"/>
      <c r="D665" s="196" t="s">
        <v>143</v>
      </c>
      <c r="E665" s="208" t="s">
        <v>32</v>
      </c>
      <c r="F665" s="209" t="s">
        <v>1073</v>
      </c>
      <c r="G665" s="207"/>
      <c r="H665" s="210">
        <v>147</v>
      </c>
      <c r="I665" s="211"/>
      <c r="J665" s="207"/>
      <c r="K665" s="207"/>
      <c r="L665" s="212"/>
      <c r="M665" s="213"/>
      <c r="N665" s="214"/>
      <c r="O665" s="214"/>
      <c r="P665" s="214"/>
      <c r="Q665" s="214"/>
      <c r="R665" s="214"/>
      <c r="S665" s="214"/>
      <c r="T665" s="215"/>
      <c r="AT665" s="216" t="s">
        <v>143</v>
      </c>
      <c r="AU665" s="216" t="s">
        <v>84</v>
      </c>
      <c r="AV665" s="12" t="s">
        <v>84</v>
      </c>
      <c r="AW665" s="12" t="s">
        <v>39</v>
      </c>
      <c r="AX665" s="12" t="s">
        <v>76</v>
      </c>
      <c r="AY665" s="216" t="s">
        <v>134</v>
      </c>
    </row>
    <row r="666" spans="2:65" s="13" customFormat="1">
      <c r="B666" s="217"/>
      <c r="C666" s="218"/>
      <c r="D666" s="219" t="s">
        <v>143</v>
      </c>
      <c r="E666" s="220" t="s">
        <v>32</v>
      </c>
      <c r="F666" s="221" t="s">
        <v>150</v>
      </c>
      <c r="G666" s="218"/>
      <c r="H666" s="222">
        <v>195</v>
      </c>
      <c r="I666" s="223"/>
      <c r="J666" s="218"/>
      <c r="K666" s="218"/>
      <c r="L666" s="224"/>
      <c r="M666" s="225"/>
      <c r="N666" s="226"/>
      <c r="O666" s="226"/>
      <c r="P666" s="226"/>
      <c r="Q666" s="226"/>
      <c r="R666" s="226"/>
      <c r="S666" s="226"/>
      <c r="T666" s="227"/>
      <c r="AT666" s="228" t="s">
        <v>143</v>
      </c>
      <c r="AU666" s="228" t="s">
        <v>84</v>
      </c>
      <c r="AV666" s="13" t="s">
        <v>141</v>
      </c>
      <c r="AW666" s="13" t="s">
        <v>39</v>
      </c>
      <c r="AX666" s="13" t="s">
        <v>23</v>
      </c>
      <c r="AY666" s="228" t="s">
        <v>134</v>
      </c>
    </row>
    <row r="667" spans="2:65" s="1" customFormat="1" ht="20.45" customHeight="1">
      <c r="B667" s="35"/>
      <c r="C667" s="243" t="s">
        <v>597</v>
      </c>
      <c r="D667" s="243" t="s">
        <v>387</v>
      </c>
      <c r="E667" s="244" t="s">
        <v>557</v>
      </c>
      <c r="F667" s="245" t="s">
        <v>558</v>
      </c>
      <c r="G667" s="246" t="s">
        <v>458</v>
      </c>
      <c r="H667" s="247">
        <v>34.51</v>
      </c>
      <c r="I667" s="248"/>
      <c r="J667" s="249">
        <f>ROUND(I667*H667,2)</f>
        <v>0</v>
      </c>
      <c r="K667" s="245" t="s">
        <v>140</v>
      </c>
      <c r="L667" s="250"/>
      <c r="M667" s="251" t="s">
        <v>32</v>
      </c>
      <c r="N667" s="252" t="s">
        <v>47</v>
      </c>
      <c r="O667" s="36"/>
      <c r="P667" s="191">
        <f>O667*H667</f>
        <v>0</v>
      </c>
      <c r="Q667" s="191">
        <v>6.2990000000000004E-2</v>
      </c>
      <c r="R667" s="191">
        <f>Q667*H667</f>
        <v>2.1737849000000002</v>
      </c>
      <c r="S667" s="191">
        <v>0</v>
      </c>
      <c r="T667" s="192">
        <f>S667*H667</f>
        <v>0</v>
      </c>
      <c r="AR667" s="18" t="s">
        <v>195</v>
      </c>
      <c r="AT667" s="18" t="s">
        <v>387</v>
      </c>
      <c r="AU667" s="18" t="s">
        <v>84</v>
      </c>
      <c r="AY667" s="18" t="s">
        <v>134</v>
      </c>
      <c r="BE667" s="193">
        <f>IF(N667="základní",J667,0)</f>
        <v>0</v>
      </c>
      <c r="BF667" s="193">
        <f>IF(N667="snížená",J667,0)</f>
        <v>0</v>
      </c>
      <c r="BG667" s="193">
        <f>IF(N667="zákl. přenesená",J667,0)</f>
        <v>0</v>
      </c>
      <c r="BH667" s="193">
        <f>IF(N667="sníž. přenesená",J667,0)</f>
        <v>0</v>
      </c>
      <c r="BI667" s="193">
        <f>IF(N667="nulová",J667,0)</f>
        <v>0</v>
      </c>
      <c r="BJ667" s="18" t="s">
        <v>23</v>
      </c>
      <c r="BK667" s="193">
        <f>ROUND(I667*H667,2)</f>
        <v>0</v>
      </c>
      <c r="BL667" s="18" t="s">
        <v>141</v>
      </c>
      <c r="BM667" s="18" t="s">
        <v>1074</v>
      </c>
    </row>
    <row r="668" spans="2:65" s="11" customFormat="1">
      <c r="B668" s="194"/>
      <c r="C668" s="195"/>
      <c r="D668" s="196" t="s">
        <v>143</v>
      </c>
      <c r="E668" s="197" t="s">
        <v>32</v>
      </c>
      <c r="F668" s="198" t="s">
        <v>844</v>
      </c>
      <c r="G668" s="195"/>
      <c r="H668" s="199" t="s">
        <v>32</v>
      </c>
      <c r="I668" s="200"/>
      <c r="J668" s="195"/>
      <c r="K668" s="195"/>
      <c r="L668" s="201"/>
      <c r="M668" s="202"/>
      <c r="N668" s="203"/>
      <c r="O668" s="203"/>
      <c r="P668" s="203"/>
      <c r="Q668" s="203"/>
      <c r="R668" s="203"/>
      <c r="S668" s="203"/>
      <c r="T668" s="204"/>
      <c r="AT668" s="205" t="s">
        <v>143</v>
      </c>
      <c r="AU668" s="205" t="s">
        <v>84</v>
      </c>
      <c r="AV668" s="11" t="s">
        <v>23</v>
      </c>
      <c r="AW668" s="11" t="s">
        <v>39</v>
      </c>
      <c r="AX668" s="11" t="s">
        <v>76</v>
      </c>
      <c r="AY668" s="205" t="s">
        <v>134</v>
      </c>
    </row>
    <row r="669" spans="2:65" s="12" customFormat="1">
      <c r="B669" s="206"/>
      <c r="C669" s="207"/>
      <c r="D669" s="196" t="s">
        <v>143</v>
      </c>
      <c r="E669" s="208" t="s">
        <v>32</v>
      </c>
      <c r="F669" s="209" t="s">
        <v>1075</v>
      </c>
      <c r="G669" s="207"/>
      <c r="H669" s="210">
        <v>8.1199999999999992</v>
      </c>
      <c r="I669" s="211"/>
      <c r="J669" s="207"/>
      <c r="K669" s="207"/>
      <c r="L669" s="212"/>
      <c r="M669" s="213"/>
      <c r="N669" s="214"/>
      <c r="O669" s="214"/>
      <c r="P669" s="214"/>
      <c r="Q669" s="214"/>
      <c r="R669" s="214"/>
      <c r="S669" s="214"/>
      <c r="T669" s="215"/>
      <c r="AT669" s="216" t="s">
        <v>143</v>
      </c>
      <c r="AU669" s="216" t="s">
        <v>84</v>
      </c>
      <c r="AV669" s="12" t="s">
        <v>84</v>
      </c>
      <c r="AW669" s="12" t="s">
        <v>39</v>
      </c>
      <c r="AX669" s="12" t="s">
        <v>76</v>
      </c>
      <c r="AY669" s="216" t="s">
        <v>134</v>
      </c>
    </row>
    <row r="670" spans="2:65" s="11" customFormat="1">
      <c r="B670" s="194"/>
      <c r="C670" s="195"/>
      <c r="D670" s="196" t="s">
        <v>143</v>
      </c>
      <c r="E670" s="197" t="s">
        <v>32</v>
      </c>
      <c r="F670" s="198" t="s">
        <v>848</v>
      </c>
      <c r="G670" s="195"/>
      <c r="H670" s="199" t="s">
        <v>32</v>
      </c>
      <c r="I670" s="200"/>
      <c r="J670" s="195"/>
      <c r="K670" s="195"/>
      <c r="L670" s="201"/>
      <c r="M670" s="202"/>
      <c r="N670" s="203"/>
      <c r="O670" s="203"/>
      <c r="P670" s="203"/>
      <c r="Q670" s="203"/>
      <c r="R670" s="203"/>
      <c r="S670" s="203"/>
      <c r="T670" s="204"/>
      <c r="AT670" s="205" t="s">
        <v>143</v>
      </c>
      <c r="AU670" s="205" t="s">
        <v>84</v>
      </c>
      <c r="AV670" s="11" t="s">
        <v>23</v>
      </c>
      <c r="AW670" s="11" t="s">
        <v>39</v>
      </c>
      <c r="AX670" s="11" t="s">
        <v>76</v>
      </c>
      <c r="AY670" s="205" t="s">
        <v>134</v>
      </c>
    </row>
    <row r="671" spans="2:65" s="12" customFormat="1">
      <c r="B671" s="206"/>
      <c r="C671" s="207"/>
      <c r="D671" s="196" t="s">
        <v>143</v>
      </c>
      <c r="E671" s="208" t="s">
        <v>32</v>
      </c>
      <c r="F671" s="209" t="s">
        <v>1076</v>
      </c>
      <c r="G671" s="207"/>
      <c r="H671" s="210">
        <v>26.39</v>
      </c>
      <c r="I671" s="211"/>
      <c r="J671" s="207"/>
      <c r="K671" s="207"/>
      <c r="L671" s="212"/>
      <c r="M671" s="213"/>
      <c r="N671" s="214"/>
      <c r="O671" s="214"/>
      <c r="P671" s="214"/>
      <c r="Q671" s="214"/>
      <c r="R671" s="214"/>
      <c r="S671" s="214"/>
      <c r="T671" s="215"/>
      <c r="AT671" s="216" t="s">
        <v>143</v>
      </c>
      <c r="AU671" s="216" t="s">
        <v>84</v>
      </c>
      <c r="AV671" s="12" t="s">
        <v>84</v>
      </c>
      <c r="AW671" s="12" t="s">
        <v>39</v>
      </c>
      <c r="AX671" s="12" t="s">
        <v>76</v>
      </c>
      <c r="AY671" s="216" t="s">
        <v>134</v>
      </c>
    </row>
    <row r="672" spans="2:65" s="13" customFormat="1">
      <c r="B672" s="217"/>
      <c r="C672" s="218"/>
      <c r="D672" s="219" t="s">
        <v>143</v>
      </c>
      <c r="E672" s="220" t="s">
        <v>32</v>
      </c>
      <c r="F672" s="221" t="s">
        <v>150</v>
      </c>
      <c r="G672" s="218"/>
      <c r="H672" s="222">
        <v>34.51</v>
      </c>
      <c r="I672" s="223"/>
      <c r="J672" s="218"/>
      <c r="K672" s="218"/>
      <c r="L672" s="224"/>
      <c r="M672" s="225"/>
      <c r="N672" s="226"/>
      <c r="O672" s="226"/>
      <c r="P672" s="226"/>
      <c r="Q672" s="226"/>
      <c r="R672" s="226"/>
      <c r="S672" s="226"/>
      <c r="T672" s="227"/>
      <c r="AT672" s="228" t="s">
        <v>143</v>
      </c>
      <c r="AU672" s="228" t="s">
        <v>84</v>
      </c>
      <c r="AV672" s="13" t="s">
        <v>141</v>
      </c>
      <c r="AW672" s="13" t="s">
        <v>39</v>
      </c>
      <c r="AX672" s="13" t="s">
        <v>23</v>
      </c>
      <c r="AY672" s="228" t="s">
        <v>134</v>
      </c>
    </row>
    <row r="673" spans="2:65" s="1" customFormat="1" ht="28.9" customHeight="1">
      <c r="B673" s="35"/>
      <c r="C673" s="182" t="s">
        <v>602</v>
      </c>
      <c r="D673" s="182" t="s">
        <v>136</v>
      </c>
      <c r="E673" s="183" t="s">
        <v>562</v>
      </c>
      <c r="F673" s="184" t="s">
        <v>563</v>
      </c>
      <c r="G673" s="185" t="s">
        <v>198</v>
      </c>
      <c r="H673" s="186">
        <v>1103</v>
      </c>
      <c r="I673" s="187"/>
      <c r="J673" s="188">
        <f>ROUND(I673*H673,2)</f>
        <v>0</v>
      </c>
      <c r="K673" s="184" t="s">
        <v>140</v>
      </c>
      <c r="L673" s="55"/>
      <c r="M673" s="189" t="s">
        <v>32</v>
      </c>
      <c r="N673" s="190" t="s">
        <v>47</v>
      </c>
      <c r="O673" s="36"/>
      <c r="P673" s="191">
        <f>O673*H673</f>
        <v>0</v>
      </c>
      <c r="Q673" s="191">
        <v>0</v>
      </c>
      <c r="R673" s="191">
        <f>Q673*H673</f>
        <v>0</v>
      </c>
      <c r="S673" s="191">
        <v>0</v>
      </c>
      <c r="T673" s="192">
        <f>S673*H673</f>
        <v>0</v>
      </c>
      <c r="AR673" s="18" t="s">
        <v>141</v>
      </c>
      <c r="AT673" s="18" t="s">
        <v>136</v>
      </c>
      <c r="AU673" s="18" t="s">
        <v>84</v>
      </c>
      <c r="AY673" s="18" t="s">
        <v>134</v>
      </c>
      <c r="BE673" s="193">
        <f>IF(N673="základní",J673,0)</f>
        <v>0</v>
      </c>
      <c r="BF673" s="193">
        <f>IF(N673="snížená",J673,0)</f>
        <v>0</v>
      </c>
      <c r="BG673" s="193">
        <f>IF(N673="zákl. přenesená",J673,0)</f>
        <v>0</v>
      </c>
      <c r="BH673" s="193">
        <f>IF(N673="sníž. přenesená",J673,0)</f>
        <v>0</v>
      </c>
      <c r="BI673" s="193">
        <f>IF(N673="nulová",J673,0)</f>
        <v>0</v>
      </c>
      <c r="BJ673" s="18" t="s">
        <v>23</v>
      </c>
      <c r="BK673" s="193">
        <f>ROUND(I673*H673,2)</f>
        <v>0</v>
      </c>
      <c r="BL673" s="18" t="s">
        <v>141</v>
      </c>
      <c r="BM673" s="18" t="s">
        <v>1077</v>
      </c>
    </row>
    <row r="674" spans="2:65" s="11" customFormat="1">
      <c r="B674" s="194"/>
      <c r="C674" s="195"/>
      <c r="D674" s="196" t="s">
        <v>143</v>
      </c>
      <c r="E674" s="197" t="s">
        <v>32</v>
      </c>
      <c r="F674" s="198" t="s">
        <v>1078</v>
      </c>
      <c r="G674" s="195"/>
      <c r="H674" s="199" t="s">
        <v>32</v>
      </c>
      <c r="I674" s="200"/>
      <c r="J674" s="195"/>
      <c r="K674" s="195"/>
      <c r="L674" s="201"/>
      <c r="M674" s="202"/>
      <c r="N674" s="203"/>
      <c r="O674" s="203"/>
      <c r="P674" s="203"/>
      <c r="Q674" s="203"/>
      <c r="R674" s="203"/>
      <c r="S674" s="203"/>
      <c r="T674" s="204"/>
      <c r="AT674" s="205" t="s">
        <v>143</v>
      </c>
      <c r="AU674" s="205" t="s">
        <v>84</v>
      </c>
      <c r="AV674" s="11" t="s">
        <v>23</v>
      </c>
      <c r="AW674" s="11" t="s">
        <v>39</v>
      </c>
      <c r="AX674" s="11" t="s">
        <v>76</v>
      </c>
      <c r="AY674" s="205" t="s">
        <v>134</v>
      </c>
    </row>
    <row r="675" spans="2:65" s="12" customFormat="1">
      <c r="B675" s="206"/>
      <c r="C675" s="207"/>
      <c r="D675" s="196" t="s">
        <v>143</v>
      </c>
      <c r="E675" s="208" t="s">
        <v>32</v>
      </c>
      <c r="F675" s="209" t="s">
        <v>1079</v>
      </c>
      <c r="G675" s="207"/>
      <c r="H675" s="210">
        <v>527</v>
      </c>
      <c r="I675" s="211"/>
      <c r="J675" s="207"/>
      <c r="K675" s="207"/>
      <c r="L675" s="212"/>
      <c r="M675" s="213"/>
      <c r="N675" s="214"/>
      <c r="O675" s="214"/>
      <c r="P675" s="214"/>
      <c r="Q675" s="214"/>
      <c r="R675" s="214"/>
      <c r="S675" s="214"/>
      <c r="T675" s="215"/>
      <c r="AT675" s="216" t="s">
        <v>143</v>
      </c>
      <c r="AU675" s="216" t="s">
        <v>84</v>
      </c>
      <c r="AV675" s="12" t="s">
        <v>84</v>
      </c>
      <c r="AW675" s="12" t="s">
        <v>39</v>
      </c>
      <c r="AX675" s="12" t="s">
        <v>76</v>
      </c>
      <c r="AY675" s="216" t="s">
        <v>134</v>
      </c>
    </row>
    <row r="676" spans="2:65" s="11" customFormat="1">
      <c r="B676" s="194"/>
      <c r="C676" s="195"/>
      <c r="D676" s="196" t="s">
        <v>143</v>
      </c>
      <c r="E676" s="197" t="s">
        <v>32</v>
      </c>
      <c r="F676" s="198" t="s">
        <v>1080</v>
      </c>
      <c r="G676" s="195"/>
      <c r="H676" s="199" t="s">
        <v>32</v>
      </c>
      <c r="I676" s="200"/>
      <c r="J676" s="195"/>
      <c r="K676" s="195"/>
      <c r="L676" s="201"/>
      <c r="M676" s="202"/>
      <c r="N676" s="203"/>
      <c r="O676" s="203"/>
      <c r="P676" s="203"/>
      <c r="Q676" s="203"/>
      <c r="R676" s="203"/>
      <c r="S676" s="203"/>
      <c r="T676" s="204"/>
      <c r="AT676" s="205" t="s">
        <v>143</v>
      </c>
      <c r="AU676" s="205" t="s">
        <v>84</v>
      </c>
      <c r="AV676" s="11" t="s">
        <v>23</v>
      </c>
      <c r="AW676" s="11" t="s">
        <v>39</v>
      </c>
      <c r="AX676" s="11" t="s">
        <v>76</v>
      </c>
      <c r="AY676" s="205" t="s">
        <v>134</v>
      </c>
    </row>
    <row r="677" spans="2:65" s="12" customFormat="1">
      <c r="B677" s="206"/>
      <c r="C677" s="207"/>
      <c r="D677" s="196" t="s">
        <v>143</v>
      </c>
      <c r="E677" s="208" t="s">
        <v>32</v>
      </c>
      <c r="F677" s="209" t="s">
        <v>1063</v>
      </c>
      <c r="G677" s="207"/>
      <c r="H677" s="210">
        <v>142</v>
      </c>
      <c r="I677" s="211"/>
      <c r="J677" s="207"/>
      <c r="K677" s="207"/>
      <c r="L677" s="212"/>
      <c r="M677" s="213"/>
      <c r="N677" s="214"/>
      <c r="O677" s="214"/>
      <c r="P677" s="214"/>
      <c r="Q677" s="214"/>
      <c r="R677" s="214"/>
      <c r="S677" s="214"/>
      <c r="T677" s="215"/>
      <c r="AT677" s="216" t="s">
        <v>143</v>
      </c>
      <c r="AU677" s="216" t="s">
        <v>84</v>
      </c>
      <c r="AV677" s="12" t="s">
        <v>84</v>
      </c>
      <c r="AW677" s="12" t="s">
        <v>39</v>
      </c>
      <c r="AX677" s="12" t="s">
        <v>76</v>
      </c>
      <c r="AY677" s="216" t="s">
        <v>134</v>
      </c>
    </row>
    <row r="678" spans="2:65" s="11" customFormat="1">
      <c r="B678" s="194"/>
      <c r="C678" s="195"/>
      <c r="D678" s="196" t="s">
        <v>143</v>
      </c>
      <c r="E678" s="197" t="s">
        <v>32</v>
      </c>
      <c r="F678" s="198" t="s">
        <v>1081</v>
      </c>
      <c r="G678" s="195"/>
      <c r="H678" s="199" t="s">
        <v>32</v>
      </c>
      <c r="I678" s="200"/>
      <c r="J678" s="195"/>
      <c r="K678" s="195"/>
      <c r="L678" s="201"/>
      <c r="M678" s="202"/>
      <c r="N678" s="203"/>
      <c r="O678" s="203"/>
      <c r="P678" s="203"/>
      <c r="Q678" s="203"/>
      <c r="R678" s="203"/>
      <c r="S678" s="203"/>
      <c r="T678" s="204"/>
      <c r="AT678" s="205" t="s">
        <v>143</v>
      </c>
      <c r="AU678" s="205" t="s">
        <v>84</v>
      </c>
      <c r="AV678" s="11" t="s">
        <v>23</v>
      </c>
      <c r="AW678" s="11" t="s">
        <v>39</v>
      </c>
      <c r="AX678" s="11" t="s">
        <v>76</v>
      </c>
      <c r="AY678" s="205" t="s">
        <v>134</v>
      </c>
    </row>
    <row r="679" spans="2:65" s="12" customFormat="1">
      <c r="B679" s="206"/>
      <c r="C679" s="207"/>
      <c r="D679" s="196" t="s">
        <v>143</v>
      </c>
      <c r="E679" s="208" t="s">
        <v>32</v>
      </c>
      <c r="F679" s="209" t="s">
        <v>1082</v>
      </c>
      <c r="G679" s="207"/>
      <c r="H679" s="210">
        <v>161</v>
      </c>
      <c r="I679" s="211"/>
      <c r="J679" s="207"/>
      <c r="K679" s="207"/>
      <c r="L679" s="212"/>
      <c r="M679" s="213"/>
      <c r="N679" s="214"/>
      <c r="O679" s="214"/>
      <c r="P679" s="214"/>
      <c r="Q679" s="214"/>
      <c r="R679" s="214"/>
      <c r="S679" s="214"/>
      <c r="T679" s="215"/>
      <c r="AT679" s="216" t="s">
        <v>143</v>
      </c>
      <c r="AU679" s="216" t="s">
        <v>84</v>
      </c>
      <c r="AV679" s="12" t="s">
        <v>84</v>
      </c>
      <c r="AW679" s="12" t="s">
        <v>39</v>
      </c>
      <c r="AX679" s="12" t="s">
        <v>76</v>
      </c>
      <c r="AY679" s="216" t="s">
        <v>134</v>
      </c>
    </row>
    <row r="680" spans="2:65" s="11" customFormat="1">
      <c r="B680" s="194"/>
      <c r="C680" s="195"/>
      <c r="D680" s="196" t="s">
        <v>143</v>
      </c>
      <c r="E680" s="197" t="s">
        <v>32</v>
      </c>
      <c r="F680" s="198" t="s">
        <v>1083</v>
      </c>
      <c r="G680" s="195"/>
      <c r="H680" s="199" t="s">
        <v>32</v>
      </c>
      <c r="I680" s="200"/>
      <c r="J680" s="195"/>
      <c r="K680" s="195"/>
      <c r="L680" s="201"/>
      <c r="M680" s="202"/>
      <c r="N680" s="203"/>
      <c r="O680" s="203"/>
      <c r="P680" s="203"/>
      <c r="Q680" s="203"/>
      <c r="R680" s="203"/>
      <c r="S680" s="203"/>
      <c r="T680" s="204"/>
      <c r="AT680" s="205" t="s">
        <v>143</v>
      </c>
      <c r="AU680" s="205" t="s">
        <v>84</v>
      </c>
      <c r="AV680" s="11" t="s">
        <v>23</v>
      </c>
      <c r="AW680" s="11" t="s">
        <v>39</v>
      </c>
      <c r="AX680" s="11" t="s">
        <v>76</v>
      </c>
      <c r="AY680" s="205" t="s">
        <v>134</v>
      </c>
    </row>
    <row r="681" spans="2:65" s="12" customFormat="1">
      <c r="B681" s="206"/>
      <c r="C681" s="207"/>
      <c r="D681" s="196" t="s">
        <v>143</v>
      </c>
      <c r="E681" s="208" t="s">
        <v>32</v>
      </c>
      <c r="F681" s="209" t="s">
        <v>1084</v>
      </c>
      <c r="G681" s="207"/>
      <c r="H681" s="210">
        <v>273</v>
      </c>
      <c r="I681" s="211"/>
      <c r="J681" s="207"/>
      <c r="K681" s="207"/>
      <c r="L681" s="212"/>
      <c r="M681" s="213"/>
      <c r="N681" s="214"/>
      <c r="O681" s="214"/>
      <c r="P681" s="214"/>
      <c r="Q681" s="214"/>
      <c r="R681" s="214"/>
      <c r="S681" s="214"/>
      <c r="T681" s="215"/>
      <c r="AT681" s="216" t="s">
        <v>143</v>
      </c>
      <c r="AU681" s="216" t="s">
        <v>84</v>
      </c>
      <c r="AV681" s="12" t="s">
        <v>84</v>
      </c>
      <c r="AW681" s="12" t="s">
        <v>39</v>
      </c>
      <c r="AX681" s="12" t="s">
        <v>76</v>
      </c>
      <c r="AY681" s="216" t="s">
        <v>134</v>
      </c>
    </row>
    <row r="682" spans="2:65" s="13" customFormat="1">
      <c r="B682" s="217"/>
      <c r="C682" s="218"/>
      <c r="D682" s="219" t="s">
        <v>143</v>
      </c>
      <c r="E682" s="220" t="s">
        <v>32</v>
      </c>
      <c r="F682" s="221" t="s">
        <v>150</v>
      </c>
      <c r="G682" s="218"/>
      <c r="H682" s="222">
        <v>1103</v>
      </c>
      <c r="I682" s="223"/>
      <c r="J682" s="218"/>
      <c r="K682" s="218"/>
      <c r="L682" s="224"/>
      <c r="M682" s="225"/>
      <c r="N682" s="226"/>
      <c r="O682" s="226"/>
      <c r="P682" s="226"/>
      <c r="Q682" s="226"/>
      <c r="R682" s="226"/>
      <c r="S682" s="226"/>
      <c r="T682" s="227"/>
      <c r="AT682" s="228" t="s">
        <v>143</v>
      </c>
      <c r="AU682" s="228" t="s">
        <v>84</v>
      </c>
      <c r="AV682" s="13" t="s">
        <v>141</v>
      </c>
      <c r="AW682" s="13" t="s">
        <v>39</v>
      </c>
      <c r="AX682" s="13" t="s">
        <v>23</v>
      </c>
      <c r="AY682" s="228" t="s">
        <v>134</v>
      </c>
    </row>
    <row r="683" spans="2:65" s="1" customFormat="1" ht="20.45" customHeight="1">
      <c r="B683" s="35"/>
      <c r="C683" s="243" t="s">
        <v>607</v>
      </c>
      <c r="D683" s="243" t="s">
        <v>387</v>
      </c>
      <c r="E683" s="244" t="s">
        <v>575</v>
      </c>
      <c r="F683" s="245" t="s">
        <v>576</v>
      </c>
      <c r="G683" s="246" t="s">
        <v>458</v>
      </c>
      <c r="H683" s="247">
        <v>200.97</v>
      </c>
      <c r="I683" s="248"/>
      <c r="J683" s="249">
        <f>ROUND(I683*H683,2)</f>
        <v>0</v>
      </c>
      <c r="K683" s="245" t="s">
        <v>140</v>
      </c>
      <c r="L683" s="250"/>
      <c r="M683" s="251" t="s">
        <v>32</v>
      </c>
      <c r="N683" s="252" t="s">
        <v>47</v>
      </c>
      <c r="O683" s="36"/>
      <c r="P683" s="191">
        <f>O683*H683</f>
        <v>0</v>
      </c>
      <c r="Q683" s="191">
        <v>9.9519999999999997E-2</v>
      </c>
      <c r="R683" s="191">
        <f>Q683*H683</f>
        <v>20.000534399999999</v>
      </c>
      <c r="S683" s="191">
        <v>0</v>
      </c>
      <c r="T683" s="192">
        <f>S683*H683</f>
        <v>0</v>
      </c>
      <c r="AR683" s="18" t="s">
        <v>195</v>
      </c>
      <c r="AT683" s="18" t="s">
        <v>387</v>
      </c>
      <c r="AU683" s="18" t="s">
        <v>84</v>
      </c>
      <c r="AY683" s="18" t="s">
        <v>134</v>
      </c>
      <c r="BE683" s="193">
        <f>IF(N683="základní",J683,0)</f>
        <v>0</v>
      </c>
      <c r="BF683" s="193">
        <f>IF(N683="snížená",J683,0)</f>
        <v>0</v>
      </c>
      <c r="BG683" s="193">
        <f>IF(N683="zákl. přenesená",J683,0)</f>
        <v>0</v>
      </c>
      <c r="BH683" s="193">
        <f>IF(N683="sníž. přenesená",J683,0)</f>
        <v>0</v>
      </c>
      <c r="BI683" s="193">
        <f>IF(N683="nulová",J683,0)</f>
        <v>0</v>
      </c>
      <c r="BJ683" s="18" t="s">
        <v>23</v>
      </c>
      <c r="BK683" s="193">
        <f>ROUND(I683*H683,2)</f>
        <v>0</v>
      </c>
      <c r="BL683" s="18" t="s">
        <v>141</v>
      </c>
      <c r="BM683" s="18" t="s">
        <v>1085</v>
      </c>
    </row>
    <row r="684" spans="2:65" s="11" customFormat="1">
      <c r="B684" s="194"/>
      <c r="C684" s="195"/>
      <c r="D684" s="196" t="s">
        <v>143</v>
      </c>
      <c r="E684" s="197" t="s">
        <v>32</v>
      </c>
      <c r="F684" s="198" t="s">
        <v>984</v>
      </c>
      <c r="G684" s="195"/>
      <c r="H684" s="199" t="s">
        <v>32</v>
      </c>
      <c r="I684" s="200"/>
      <c r="J684" s="195"/>
      <c r="K684" s="195"/>
      <c r="L684" s="201"/>
      <c r="M684" s="202"/>
      <c r="N684" s="203"/>
      <c r="O684" s="203"/>
      <c r="P684" s="203"/>
      <c r="Q684" s="203"/>
      <c r="R684" s="203"/>
      <c r="S684" s="203"/>
      <c r="T684" s="204"/>
      <c r="AT684" s="205" t="s">
        <v>143</v>
      </c>
      <c r="AU684" s="205" t="s">
        <v>84</v>
      </c>
      <c r="AV684" s="11" t="s">
        <v>23</v>
      </c>
      <c r="AW684" s="11" t="s">
        <v>39</v>
      </c>
      <c r="AX684" s="11" t="s">
        <v>76</v>
      </c>
      <c r="AY684" s="205" t="s">
        <v>134</v>
      </c>
    </row>
    <row r="685" spans="2:65" s="12" customFormat="1">
      <c r="B685" s="206"/>
      <c r="C685" s="207"/>
      <c r="D685" s="196" t="s">
        <v>143</v>
      </c>
      <c r="E685" s="208" t="s">
        <v>32</v>
      </c>
      <c r="F685" s="209" t="s">
        <v>1086</v>
      </c>
      <c r="G685" s="207"/>
      <c r="H685" s="210">
        <v>96.424999999999997</v>
      </c>
      <c r="I685" s="211"/>
      <c r="J685" s="207"/>
      <c r="K685" s="207"/>
      <c r="L685" s="212"/>
      <c r="M685" s="213"/>
      <c r="N685" s="214"/>
      <c r="O685" s="214"/>
      <c r="P685" s="214"/>
      <c r="Q685" s="214"/>
      <c r="R685" s="214"/>
      <c r="S685" s="214"/>
      <c r="T685" s="215"/>
      <c r="AT685" s="216" t="s">
        <v>143</v>
      </c>
      <c r="AU685" s="216" t="s">
        <v>84</v>
      </c>
      <c r="AV685" s="12" t="s">
        <v>84</v>
      </c>
      <c r="AW685" s="12" t="s">
        <v>39</v>
      </c>
      <c r="AX685" s="12" t="s">
        <v>76</v>
      </c>
      <c r="AY685" s="216" t="s">
        <v>134</v>
      </c>
    </row>
    <row r="686" spans="2:65" s="11" customFormat="1">
      <c r="B686" s="194"/>
      <c r="C686" s="195"/>
      <c r="D686" s="196" t="s">
        <v>143</v>
      </c>
      <c r="E686" s="197" t="s">
        <v>32</v>
      </c>
      <c r="F686" s="198" t="s">
        <v>1062</v>
      </c>
      <c r="G686" s="195"/>
      <c r="H686" s="199" t="s">
        <v>32</v>
      </c>
      <c r="I686" s="200"/>
      <c r="J686" s="195"/>
      <c r="K686" s="195"/>
      <c r="L686" s="201"/>
      <c r="M686" s="202"/>
      <c r="N686" s="203"/>
      <c r="O686" s="203"/>
      <c r="P686" s="203"/>
      <c r="Q686" s="203"/>
      <c r="R686" s="203"/>
      <c r="S686" s="203"/>
      <c r="T686" s="204"/>
      <c r="AT686" s="205" t="s">
        <v>143</v>
      </c>
      <c r="AU686" s="205" t="s">
        <v>84</v>
      </c>
      <c r="AV686" s="11" t="s">
        <v>23</v>
      </c>
      <c r="AW686" s="11" t="s">
        <v>39</v>
      </c>
      <c r="AX686" s="11" t="s">
        <v>76</v>
      </c>
      <c r="AY686" s="205" t="s">
        <v>134</v>
      </c>
    </row>
    <row r="687" spans="2:65" s="12" customFormat="1">
      <c r="B687" s="206"/>
      <c r="C687" s="207"/>
      <c r="D687" s="196" t="s">
        <v>143</v>
      </c>
      <c r="E687" s="208" t="s">
        <v>32</v>
      </c>
      <c r="F687" s="209" t="s">
        <v>1087</v>
      </c>
      <c r="G687" s="207"/>
      <c r="H687" s="210">
        <v>25.375</v>
      </c>
      <c r="I687" s="211"/>
      <c r="J687" s="207"/>
      <c r="K687" s="207"/>
      <c r="L687" s="212"/>
      <c r="M687" s="213"/>
      <c r="N687" s="214"/>
      <c r="O687" s="214"/>
      <c r="P687" s="214"/>
      <c r="Q687" s="214"/>
      <c r="R687" s="214"/>
      <c r="S687" s="214"/>
      <c r="T687" s="215"/>
      <c r="AT687" s="216" t="s">
        <v>143</v>
      </c>
      <c r="AU687" s="216" t="s">
        <v>84</v>
      </c>
      <c r="AV687" s="12" t="s">
        <v>84</v>
      </c>
      <c r="AW687" s="12" t="s">
        <v>39</v>
      </c>
      <c r="AX687" s="12" t="s">
        <v>76</v>
      </c>
      <c r="AY687" s="216" t="s">
        <v>134</v>
      </c>
    </row>
    <row r="688" spans="2:65" s="11" customFormat="1">
      <c r="B688" s="194"/>
      <c r="C688" s="195"/>
      <c r="D688" s="196" t="s">
        <v>143</v>
      </c>
      <c r="E688" s="197" t="s">
        <v>32</v>
      </c>
      <c r="F688" s="198" t="s">
        <v>993</v>
      </c>
      <c r="G688" s="195"/>
      <c r="H688" s="199" t="s">
        <v>32</v>
      </c>
      <c r="I688" s="200"/>
      <c r="J688" s="195"/>
      <c r="K688" s="195"/>
      <c r="L688" s="201"/>
      <c r="M688" s="202"/>
      <c r="N688" s="203"/>
      <c r="O688" s="203"/>
      <c r="P688" s="203"/>
      <c r="Q688" s="203"/>
      <c r="R688" s="203"/>
      <c r="S688" s="203"/>
      <c r="T688" s="204"/>
      <c r="AT688" s="205" t="s">
        <v>143</v>
      </c>
      <c r="AU688" s="205" t="s">
        <v>84</v>
      </c>
      <c r="AV688" s="11" t="s">
        <v>23</v>
      </c>
      <c r="AW688" s="11" t="s">
        <v>39</v>
      </c>
      <c r="AX688" s="11" t="s">
        <v>76</v>
      </c>
      <c r="AY688" s="205" t="s">
        <v>134</v>
      </c>
    </row>
    <row r="689" spans="2:65" s="12" customFormat="1">
      <c r="B689" s="206"/>
      <c r="C689" s="207"/>
      <c r="D689" s="196" t="s">
        <v>143</v>
      </c>
      <c r="E689" s="208" t="s">
        <v>32</v>
      </c>
      <c r="F689" s="209" t="s">
        <v>1088</v>
      </c>
      <c r="G689" s="207"/>
      <c r="H689" s="210">
        <v>29.434999999999999</v>
      </c>
      <c r="I689" s="211"/>
      <c r="J689" s="207"/>
      <c r="K689" s="207"/>
      <c r="L689" s="212"/>
      <c r="M689" s="213"/>
      <c r="N689" s="214"/>
      <c r="O689" s="214"/>
      <c r="P689" s="214"/>
      <c r="Q689" s="214"/>
      <c r="R689" s="214"/>
      <c r="S689" s="214"/>
      <c r="T689" s="215"/>
      <c r="AT689" s="216" t="s">
        <v>143</v>
      </c>
      <c r="AU689" s="216" t="s">
        <v>84</v>
      </c>
      <c r="AV689" s="12" t="s">
        <v>84</v>
      </c>
      <c r="AW689" s="12" t="s">
        <v>39</v>
      </c>
      <c r="AX689" s="12" t="s">
        <v>76</v>
      </c>
      <c r="AY689" s="216" t="s">
        <v>134</v>
      </c>
    </row>
    <row r="690" spans="2:65" s="11" customFormat="1">
      <c r="B690" s="194"/>
      <c r="C690" s="195"/>
      <c r="D690" s="196" t="s">
        <v>143</v>
      </c>
      <c r="E690" s="197" t="s">
        <v>32</v>
      </c>
      <c r="F690" s="198" t="s">
        <v>994</v>
      </c>
      <c r="G690" s="195"/>
      <c r="H690" s="199" t="s">
        <v>32</v>
      </c>
      <c r="I690" s="200"/>
      <c r="J690" s="195"/>
      <c r="K690" s="195"/>
      <c r="L690" s="201"/>
      <c r="M690" s="202"/>
      <c r="N690" s="203"/>
      <c r="O690" s="203"/>
      <c r="P690" s="203"/>
      <c r="Q690" s="203"/>
      <c r="R690" s="203"/>
      <c r="S690" s="203"/>
      <c r="T690" s="204"/>
      <c r="AT690" s="205" t="s">
        <v>143</v>
      </c>
      <c r="AU690" s="205" t="s">
        <v>84</v>
      </c>
      <c r="AV690" s="11" t="s">
        <v>23</v>
      </c>
      <c r="AW690" s="11" t="s">
        <v>39</v>
      </c>
      <c r="AX690" s="11" t="s">
        <v>76</v>
      </c>
      <c r="AY690" s="205" t="s">
        <v>134</v>
      </c>
    </row>
    <row r="691" spans="2:65" s="12" customFormat="1">
      <c r="B691" s="206"/>
      <c r="C691" s="207"/>
      <c r="D691" s="196" t="s">
        <v>143</v>
      </c>
      <c r="E691" s="208" t="s">
        <v>32</v>
      </c>
      <c r="F691" s="209" t="s">
        <v>1089</v>
      </c>
      <c r="G691" s="207"/>
      <c r="H691" s="210">
        <v>49.734999999999999</v>
      </c>
      <c r="I691" s="211"/>
      <c r="J691" s="207"/>
      <c r="K691" s="207"/>
      <c r="L691" s="212"/>
      <c r="M691" s="213"/>
      <c r="N691" s="214"/>
      <c r="O691" s="214"/>
      <c r="P691" s="214"/>
      <c r="Q691" s="214"/>
      <c r="R691" s="214"/>
      <c r="S691" s="214"/>
      <c r="T691" s="215"/>
      <c r="AT691" s="216" t="s">
        <v>143</v>
      </c>
      <c r="AU691" s="216" t="s">
        <v>84</v>
      </c>
      <c r="AV691" s="12" t="s">
        <v>84</v>
      </c>
      <c r="AW691" s="12" t="s">
        <v>39</v>
      </c>
      <c r="AX691" s="12" t="s">
        <v>76</v>
      </c>
      <c r="AY691" s="216" t="s">
        <v>134</v>
      </c>
    </row>
    <row r="692" spans="2:65" s="13" customFormat="1">
      <c r="B692" s="217"/>
      <c r="C692" s="218"/>
      <c r="D692" s="219" t="s">
        <v>143</v>
      </c>
      <c r="E692" s="220" t="s">
        <v>32</v>
      </c>
      <c r="F692" s="221" t="s">
        <v>150</v>
      </c>
      <c r="G692" s="218"/>
      <c r="H692" s="222">
        <v>200.97</v>
      </c>
      <c r="I692" s="223"/>
      <c r="J692" s="218"/>
      <c r="K692" s="218"/>
      <c r="L692" s="224"/>
      <c r="M692" s="225"/>
      <c r="N692" s="226"/>
      <c r="O692" s="226"/>
      <c r="P692" s="226"/>
      <c r="Q692" s="226"/>
      <c r="R692" s="226"/>
      <c r="S692" s="226"/>
      <c r="T692" s="227"/>
      <c r="AT692" s="228" t="s">
        <v>143</v>
      </c>
      <c r="AU692" s="228" t="s">
        <v>84</v>
      </c>
      <c r="AV692" s="13" t="s">
        <v>141</v>
      </c>
      <c r="AW692" s="13" t="s">
        <v>39</v>
      </c>
      <c r="AX692" s="13" t="s">
        <v>23</v>
      </c>
      <c r="AY692" s="228" t="s">
        <v>134</v>
      </c>
    </row>
    <row r="693" spans="2:65" s="1" customFormat="1" ht="20.45" customHeight="1">
      <c r="B693" s="35"/>
      <c r="C693" s="182" t="s">
        <v>612</v>
      </c>
      <c r="D693" s="182" t="s">
        <v>136</v>
      </c>
      <c r="E693" s="183" t="s">
        <v>584</v>
      </c>
      <c r="F693" s="184" t="s">
        <v>585</v>
      </c>
      <c r="G693" s="185" t="s">
        <v>198</v>
      </c>
      <c r="H693" s="186">
        <v>1298</v>
      </c>
      <c r="I693" s="187"/>
      <c r="J693" s="188">
        <f>ROUND(I693*H693,2)</f>
        <v>0</v>
      </c>
      <c r="K693" s="184" t="s">
        <v>32</v>
      </c>
      <c r="L693" s="55"/>
      <c r="M693" s="189" t="s">
        <v>32</v>
      </c>
      <c r="N693" s="190" t="s">
        <v>47</v>
      </c>
      <c r="O693" s="36"/>
      <c r="P693" s="191">
        <f>O693*H693</f>
        <v>0</v>
      </c>
      <c r="Q693" s="191">
        <v>0</v>
      </c>
      <c r="R693" s="191">
        <f>Q693*H693</f>
        <v>0</v>
      </c>
      <c r="S693" s="191">
        <v>0</v>
      </c>
      <c r="T693" s="192">
        <f>S693*H693</f>
        <v>0</v>
      </c>
      <c r="AR693" s="18" t="s">
        <v>141</v>
      </c>
      <c r="AT693" s="18" t="s">
        <v>136</v>
      </c>
      <c r="AU693" s="18" t="s">
        <v>84</v>
      </c>
      <c r="AY693" s="18" t="s">
        <v>134</v>
      </c>
      <c r="BE693" s="193">
        <f>IF(N693="základní",J693,0)</f>
        <v>0</v>
      </c>
      <c r="BF693" s="193">
        <f>IF(N693="snížená",J693,0)</f>
        <v>0</v>
      </c>
      <c r="BG693" s="193">
        <f>IF(N693="zákl. přenesená",J693,0)</f>
        <v>0</v>
      </c>
      <c r="BH693" s="193">
        <f>IF(N693="sníž. přenesená",J693,0)</f>
        <v>0</v>
      </c>
      <c r="BI693" s="193">
        <f>IF(N693="nulová",J693,0)</f>
        <v>0</v>
      </c>
      <c r="BJ693" s="18" t="s">
        <v>23</v>
      </c>
      <c r="BK693" s="193">
        <f>ROUND(I693*H693,2)</f>
        <v>0</v>
      </c>
      <c r="BL693" s="18" t="s">
        <v>141</v>
      </c>
      <c r="BM693" s="18" t="s">
        <v>1090</v>
      </c>
    </row>
    <row r="694" spans="2:65" s="12" customFormat="1">
      <c r="B694" s="206"/>
      <c r="C694" s="207"/>
      <c r="D694" s="219" t="s">
        <v>143</v>
      </c>
      <c r="E694" s="229" t="s">
        <v>32</v>
      </c>
      <c r="F694" s="230" t="s">
        <v>1005</v>
      </c>
      <c r="G694" s="207"/>
      <c r="H694" s="231">
        <v>1298</v>
      </c>
      <c r="I694" s="211"/>
      <c r="J694" s="207"/>
      <c r="K694" s="207"/>
      <c r="L694" s="212"/>
      <c r="M694" s="213"/>
      <c r="N694" s="214"/>
      <c r="O694" s="214"/>
      <c r="P694" s="214"/>
      <c r="Q694" s="214"/>
      <c r="R694" s="214"/>
      <c r="S694" s="214"/>
      <c r="T694" s="215"/>
      <c r="AT694" s="216" t="s">
        <v>143</v>
      </c>
      <c r="AU694" s="216" t="s">
        <v>84</v>
      </c>
      <c r="AV694" s="12" t="s">
        <v>84</v>
      </c>
      <c r="AW694" s="12" t="s">
        <v>39</v>
      </c>
      <c r="AX694" s="12" t="s">
        <v>23</v>
      </c>
      <c r="AY694" s="216" t="s">
        <v>134</v>
      </c>
    </row>
    <row r="695" spans="2:65" s="1" customFormat="1" ht="28.9" customHeight="1">
      <c r="B695" s="35"/>
      <c r="C695" s="182" t="s">
        <v>617</v>
      </c>
      <c r="D695" s="182" t="s">
        <v>136</v>
      </c>
      <c r="E695" s="183" t="s">
        <v>588</v>
      </c>
      <c r="F695" s="184" t="s">
        <v>589</v>
      </c>
      <c r="G695" s="185" t="s">
        <v>458</v>
      </c>
      <c r="H695" s="186">
        <v>68</v>
      </c>
      <c r="I695" s="187"/>
      <c r="J695" s="188">
        <f>ROUND(I695*H695,2)</f>
        <v>0</v>
      </c>
      <c r="K695" s="184" t="s">
        <v>140</v>
      </c>
      <c r="L695" s="55"/>
      <c r="M695" s="189" t="s">
        <v>32</v>
      </c>
      <c r="N695" s="190" t="s">
        <v>47</v>
      </c>
      <c r="O695" s="36"/>
      <c r="P695" s="191">
        <f>O695*H695</f>
        <v>0</v>
      </c>
      <c r="Q695" s="191">
        <v>3.5729999999999998E-2</v>
      </c>
      <c r="R695" s="191">
        <f>Q695*H695</f>
        <v>2.42964</v>
      </c>
      <c r="S695" s="191">
        <v>0</v>
      </c>
      <c r="T695" s="192">
        <f>S695*H695</f>
        <v>0</v>
      </c>
      <c r="AR695" s="18" t="s">
        <v>141</v>
      </c>
      <c r="AT695" s="18" t="s">
        <v>136</v>
      </c>
      <c r="AU695" s="18" t="s">
        <v>84</v>
      </c>
      <c r="AY695" s="18" t="s">
        <v>134</v>
      </c>
      <c r="BE695" s="193">
        <f>IF(N695="základní",J695,0)</f>
        <v>0</v>
      </c>
      <c r="BF695" s="193">
        <f>IF(N695="snížená",J695,0)</f>
        <v>0</v>
      </c>
      <c r="BG695" s="193">
        <f>IF(N695="zákl. přenesená",J695,0)</f>
        <v>0</v>
      </c>
      <c r="BH695" s="193">
        <f>IF(N695="sníž. přenesená",J695,0)</f>
        <v>0</v>
      </c>
      <c r="BI695" s="193">
        <f>IF(N695="nulová",J695,0)</f>
        <v>0</v>
      </c>
      <c r="BJ695" s="18" t="s">
        <v>23</v>
      </c>
      <c r="BK695" s="193">
        <f>ROUND(I695*H695,2)</f>
        <v>0</v>
      </c>
      <c r="BL695" s="18" t="s">
        <v>141</v>
      </c>
      <c r="BM695" s="18" t="s">
        <v>1091</v>
      </c>
    </row>
    <row r="696" spans="2:65" s="12" customFormat="1">
      <c r="B696" s="206"/>
      <c r="C696" s="207"/>
      <c r="D696" s="219" t="s">
        <v>143</v>
      </c>
      <c r="E696" s="229" t="s">
        <v>32</v>
      </c>
      <c r="F696" s="230" t="s">
        <v>649</v>
      </c>
      <c r="G696" s="207"/>
      <c r="H696" s="231">
        <v>68</v>
      </c>
      <c r="I696" s="211"/>
      <c r="J696" s="207"/>
      <c r="K696" s="207"/>
      <c r="L696" s="212"/>
      <c r="M696" s="213"/>
      <c r="N696" s="214"/>
      <c r="O696" s="214"/>
      <c r="P696" s="214"/>
      <c r="Q696" s="214"/>
      <c r="R696" s="214"/>
      <c r="S696" s="214"/>
      <c r="T696" s="215"/>
      <c r="AT696" s="216" t="s">
        <v>143</v>
      </c>
      <c r="AU696" s="216" t="s">
        <v>84</v>
      </c>
      <c r="AV696" s="12" t="s">
        <v>84</v>
      </c>
      <c r="AW696" s="12" t="s">
        <v>39</v>
      </c>
      <c r="AX696" s="12" t="s">
        <v>23</v>
      </c>
      <c r="AY696" s="216" t="s">
        <v>134</v>
      </c>
    </row>
    <row r="697" spans="2:65" s="1" customFormat="1" ht="20.45" customHeight="1">
      <c r="B697" s="35"/>
      <c r="C697" s="182" t="s">
        <v>622</v>
      </c>
      <c r="D697" s="182" t="s">
        <v>136</v>
      </c>
      <c r="E697" s="183" t="s">
        <v>593</v>
      </c>
      <c r="F697" s="184" t="s">
        <v>594</v>
      </c>
      <c r="G697" s="185" t="s">
        <v>458</v>
      </c>
      <c r="H697" s="186">
        <v>50</v>
      </c>
      <c r="I697" s="187"/>
      <c r="J697" s="188">
        <f>ROUND(I697*H697,2)</f>
        <v>0</v>
      </c>
      <c r="K697" s="184" t="s">
        <v>140</v>
      </c>
      <c r="L697" s="55"/>
      <c r="M697" s="189" t="s">
        <v>32</v>
      </c>
      <c r="N697" s="190" t="s">
        <v>47</v>
      </c>
      <c r="O697" s="36"/>
      <c r="P697" s="191">
        <f>O697*H697</f>
        <v>0</v>
      </c>
      <c r="Q697" s="191">
        <v>1.4239999999999999E-2</v>
      </c>
      <c r="R697" s="191">
        <f>Q697*H697</f>
        <v>0.71199999999999997</v>
      </c>
      <c r="S697" s="191">
        <v>0</v>
      </c>
      <c r="T697" s="192">
        <f>S697*H697</f>
        <v>0</v>
      </c>
      <c r="AR697" s="18" t="s">
        <v>141</v>
      </c>
      <c r="AT697" s="18" t="s">
        <v>136</v>
      </c>
      <c r="AU697" s="18" t="s">
        <v>84</v>
      </c>
      <c r="AY697" s="18" t="s">
        <v>134</v>
      </c>
      <c r="BE697" s="193">
        <f>IF(N697="základní",J697,0)</f>
        <v>0</v>
      </c>
      <c r="BF697" s="193">
        <f>IF(N697="snížená",J697,0)</f>
        <v>0</v>
      </c>
      <c r="BG697" s="193">
        <f>IF(N697="zákl. přenesená",J697,0)</f>
        <v>0</v>
      </c>
      <c r="BH697" s="193">
        <f>IF(N697="sníž. přenesená",J697,0)</f>
        <v>0</v>
      </c>
      <c r="BI697" s="193">
        <f>IF(N697="nulová",J697,0)</f>
        <v>0</v>
      </c>
      <c r="BJ697" s="18" t="s">
        <v>23</v>
      </c>
      <c r="BK697" s="193">
        <f>ROUND(I697*H697,2)</f>
        <v>0</v>
      </c>
      <c r="BL697" s="18" t="s">
        <v>141</v>
      </c>
      <c r="BM697" s="18" t="s">
        <v>1092</v>
      </c>
    </row>
    <row r="698" spans="2:65" s="11" customFormat="1">
      <c r="B698" s="194"/>
      <c r="C698" s="195"/>
      <c r="D698" s="196" t="s">
        <v>143</v>
      </c>
      <c r="E698" s="197" t="s">
        <v>32</v>
      </c>
      <c r="F698" s="198" t="s">
        <v>832</v>
      </c>
      <c r="G698" s="195"/>
      <c r="H698" s="199" t="s">
        <v>32</v>
      </c>
      <c r="I698" s="200"/>
      <c r="J698" s="195"/>
      <c r="K698" s="195"/>
      <c r="L698" s="201"/>
      <c r="M698" s="202"/>
      <c r="N698" s="203"/>
      <c r="O698" s="203"/>
      <c r="P698" s="203"/>
      <c r="Q698" s="203"/>
      <c r="R698" s="203"/>
      <c r="S698" s="203"/>
      <c r="T698" s="204"/>
      <c r="AT698" s="205" t="s">
        <v>143</v>
      </c>
      <c r="AU698" s="205" t="s">
        <v>84</v>
      </c>
      <c r="AV698" s="11" t="s">
        <v>23</v>
      </c>
      <c r="AW698" s="11" t="s">
        <v>39</v>
      </c>
      <c r="AX698" s="11" t="s">
        <v>76</v>
      </c>
      <c r="AY698" s="205" t="s">
        <v>134</v>
      </c>
    </row>
    <row r="699" spans="2:65" s="12" customFormat="1">
      <c r="B699" s="206"/>
      <c r="C699" s="207"/>
      <c r="D699" s="219" t="s">
        <v>143</v>
      </c>
      <c r="E699" s="229" t="s">
        <v>32</v>
      </c>
      <c r="F699" s="230" t="s">
        <v>1093</v>
      </c>
      <c r="G699" s="207"/>
      <c r="H699" s="231">
        <v>50</v>
      </c>
      <c r="I699" s="211"/>
      <c r="J699" s="207"/>
      <c r="K699" s="207"/>
      <c r="L699" s="212"/>
      <c r="M699" s="213"/>
      <c r="N699" s="214"/>
      <c r="O699" s="214"/>
      <c r="P699" s="214"/>
      <c r="Q699" s="214"/>
      <c r="R699" s="214"/>
      <c r="S699" s="214"/>
      <c r="T699" s="215"/>
      <c r="AT699" s="216" t="s">
        <v>143</v>
      </c>
      <c r="AU699" s="216" t="s">
        <v>84</v>
      </c>
      <c r="AV699" s="12" t="s">
        <v>84</v>
      </c>
      <c r="AW699" s="12" t="s">
        <v>39</v>
      </c>
      <c r="AX699" s="12" t="s">
        <v>23</v>
      </c>
      <c r="AY699" s="216" t="s">
        <v>134</v>
      </c>
    </row>
    <row r="700" spans="2:65" s="1" customFormat="1" ht="20.45" customHeight="1">
      <c r="B700" s="35"/>
      <c r="C700" s="243" t="s">
        <v>626</v>
      </c>
      <c r="D700" s="243" t="s">
        <v>387</v>
      </c>
      <c r="E700" s="244" t="s">
        <v>598</v>
      </c>
      <c r="F700" s="245" t="s">
        <v>599</v>
      </c>
      <c r="G700" s="246" t="s">
        <v>458</v>
      </c>
      <c r="H700" s="247">
        <v>15</v>
      </c>
      <c r="I700" s="248"/>
      <c r="J700" s="249">
        <f>ROUND(I700*H700,2)</f>
        <v>0</v>
      </c>
      <c r="K700" s="245" t="s">
        <v>140</v>
      </c>
      <c r="L700" s="250"/>
      <c r="M700" s="251" t="s">
        <v>32</v>
      </c>
      <c r="N700" s="252" t="s">
        <v>47</v>
      </c>
      <c r="O700" s="36"/>
      <c r="P700" s="191">
        <f>O700*H700</f>
        <v>0</v>
      </c>
      <c r="Q700" s="191">
        <v>0.254</v>
      </c>
      <c r="R700" s="191">
        <f>Q700*H700</f>
        <v>3.81</v>
      </c>
      <c r="S700" s="191">
        <v>0</v>
      </c>
      <c r="T700" s="192">
        <f>S700*H700</f>
        <v>0</v>
      </c>
      <c r="AR700" s="18" t="s">
        <v>195</v>
      </c>
      <c r="AT700" s="18" t="s">
        <v>387</v>
      </c>
      <c r="AU700" s="18" t="s">
        <v>84</v>
      </c>
      <c r="AY700" s="18" t="s">
        <v>134</v>
      </c>
      <c r="BE700" s="193">
        <f>IF(N700="základní",J700,0)</f>
        <v>0</v>
      </c>
      <c r="BF700" s="193">
        <f>IF(N700="snížená",J700,0)</f>
        <v>0</v>
      </c>
      <c r="BG700" s="193">
        <f>IF(N700="zákl. přenesená",J700,0)</f>
        <v>0</v>
      </c>
      <c r="BH700" s="193">
        <f>IF(N700="sníž. přenesená",J700,0)</f>
        <v>0</v>
      </c>
      <c r="BI700" s="193">
        <f>IF(N700="nulová",J700,0)</f>
        <v>0</v>
      </c>
      <c r="BJ700" s="18" t="s">
        <v>23</v>
      </c>
      <c r="BK700" s="193">
        <f>ROUND(I700*H700,2)</f>
        <v>0</v>
      </c>
      <c r="BL700" s="18" t="s">
        <v>141</v>
      </c>
      <c r="BM700" s="18" t="s">
        <v>1094</v>
      </c>
    </row>
    <row r="701" spans="2:65" s="12" customFormat="1">
      <c r="B701" s="206"/>
      <c r="C701" s="207"/>
      <c r="D701" s="219" t="s">
        <v>143</v>
      </c>
      <c r="E701" s="229" t="s">
        <v>32</v>
      </c>
      <c r="F701" s="230" t="s">
        <v>1095</v>
      </c>
      <c r="G701" s="207"/>
      <c r="H701" s="231">
        <v>15</v>
      </c>
      <c r="I701" s="211"/>
      <c r="J701" s="207"/>
      <c r="K701" s="207"/>
      <c r="L701" s="212"/>
      <c r="M701" s="213"/>
      <c r="N701" s="214"/>
      <c r="O701" s="214"/>
      <c r="P701" s="214"/>
      <c r="Q701" s="214"/>
      <c r="R701" s="214"/>
      <c r="S701" s="214"/>
      <c r="T701" s="215"/>
      <c r="AT701" s="216" t="s">
        <v>143</v>
      </c>
      <c r="AU701" s="216" t="s">
        <v>84</v>
      </c>
      <c r="AV701" s="12" t="s">
        <v>84</v>
      </c>
      <c r="AW701" s="12" t="s">
        <v>39</v>
      </c>
      <c r="AX701" s="12" t="s">
        <v>23</v>
      </c>
      <c r="AY701" s="216" t="s">
        <v>134</v>
      </c>
    </row>
    <row r="702" spans="2:65" s="1" customFormat="1" ht="20.45" customHeight="1">
      <c r="B702" s="35"/>
      <c r="C702" s="243" t="s">
        <v>630</v>
      </c>
      <c r="D702" s="243" t="s">
        <v>387</v>
      </c>
      <c r="E702" s="244" t="s">
        <v>603</v>
      </c>
      <c r="F702" s="245" t="s">
        <v>604</v>
      </c>
      <c r="G702" s="246" t="s">
        <v>458</v>
      </c>
      <c r="H702" s="247">
        <v>18</v>
      </c>
      <c r="I702" s="248"/>
      <c r="J702" s="249">
        <f>ROUND(I702*H702,2)</f>
        <v>0</v>
      </c>
      <c r="K702" s="245" t="s">
        <v>140</v>
      </c>
      <c r="L702" s="250"/>
      <c r="M702" s="251" t="s">
        <v>32</v>
      </c>
      <c r="N702" s="252" t="s">
        <v>47</v>
      </c>
      <c r="O702" s="36"/>
      <c r="P702" s="191">
        <f>O702*H702</f>
        <v>0</v>
      </c>
      <c r="Q702" s="191">
        <v>0.50600000000000001</v>
      </c>
      <c r="R702" s="191">
        <f>Q702*H702</f>
        <v>9.1080000000000005</v>
      </c>
      <c r="S702" s="191">
        <v>0</v>
      </c>
      <c r="T702" s="192">
        <f>S702*H702</f>
        <v>0</v>
      </c>
      <c r="AR702" s="18" t="s">
        <v>195</v>
      </c>
      <c r="AT702" s="18" t="s">
        <v>387</v>
      </c>
      <c r="AU702" s="18" t="s">
        <v>84</v>
      </c>
      <c r="AY702" s="18" t="s">
        <v>134</v>
      </c>
      <c r="BE702" s="193">
        <f>IF(N702="základní",J702,0)</f>
        <v>0</v>
      </c>
      <c r="BF702" s="193">
        <f>IF(N702="snížená",J702,0)</f>
        <v>0</v>
      </c>
      <c r="BG702" s="193">
        <f>IF(N702="zákl. přenesená",J702,0)</f>
        <v>0</v>
      </c>
      <c r="BH702" s="193">
        <f>IF(N702="sníž. přenesená",J702,0)</f>
        <v>0</v>
      </c>
      <c r="BI702" s="193">
        <f>IF(N702="nulová",J702,0)</f>
        <v>0</v>
      </c>
      <c r="BJ702" s="18" t="s">
        <v>23</v>
      </c>
      <c r="BK702" s="193">
        <f>ROUND(I702*H702,2)</f>
        <v>0</v>
      </c>
      <c r="BL702" s="18" t="s">
        <v>141</v>
      </c>
      <c r="BM702" s="18" t="s">
        <v>1096</v>
      </c>
    </row>
    <row r="703" spans="2:65" s="12" customFormat="1">
      <c r="B703" s="206"/>
      <c r="C703" s="207"/>
      <c r="D703" s="219" t="s">
        <v>143</v>
      </c>
      <c r="E703" s="229" t="s">
        <v>32</v>
      </c>
      <c r="F703" s="230" t="s">
        <v>1097</v>
      </c>
      <c r="G703" s="207"/>
      <c r="H703" s="231">
        <v>18</v>
      </c>
      <c r="I703" s="211"/>
      <c r="J703" s="207"/>
      <c r="K703" s="207"/>
      <c r="L703" s="212"/>
      <c r="M703" s="213"/>
      <c r="N703" s="214"/>
      <c r="O703" s="214"/>
      <c r="P703" s="214"/>
      <c r="Q703" s="214"/>
      <c r="R703" s="214"/>
      <c r="S703" s="214"/>
      <c r="T703" s="215"/>
      <c r="AT703" s="216" t="s">
        <v>143</v>
      </c>
      <c r="AU703" s="216" t="s">
        <v>84</v>
      </c>
      <c r="AV703" s="12" t="s">
        <v>84</v>
      </c>
      <c r="AW703" s="12" t="s">
        <v>39</v>
      </c>
      <c r="AX703" s="12" t="s">
        <v>23</v>
      </c>
      <c r="AY703" s="216" t="s">
        <v>134</v>
      </c>
    </row>
    <row r="704" spans="2:65" s="1" customFormat="1" ht="20.45" customHeight="1">
      <c r="B704" s="35"/>
      <c r="C704" s="243" t="s">
        <v>635</v>
      </c>
      <c r="D704" s="243" t="s">
        <v>387</v>
      </c>
      <c r="E704" s="244" t="s">
        <v>608</v>
      </c>
      <c r="F704" s="245" t="s">
        <v>609</v>
      </c>
      <c r="G704" s="246" t="s">
        <v>458</v>
      </c>
      <c r="H704" s="247">
        <v>17</v>
      </c>
      <c r="I704" s="248"/>
      <c r="J704" s="249">
        <f>ROUND(I704*H704,2)</f>
        <v>0</v>
      </c>
      <c r="K704" s="245" t="s">
        <v>140</v>
      </c>
      <c r="L704" s="250"/>
      <c r="M704" s="251" t="s">
        <v>32</v>
      </c>
      <c r="N704" s="252" t="s">
        <v>47</v>
      </c>
      <c r="O704" s="36"/>
      <c r="P704" s="191">
        <f>O704*H704</f>
        <v>0</v>
      </c>
      <c r="Q704" s="191">
        <v>1.0129999999999999</v>
      </c>
      <c r="R704" s="191">
        <f>Q704*H704</f>
        <v>17.220999999999997</v>
      </c>
      <c r="S704" s="191">
        <v>0</v>
      </c>
      <c r="T704" s="192">
        <f>S704*H704</f>
        <v>0</v>
      </c>
      <c r="AR704" s="18" t="s">
        <v>195</v>
      </c>
      <c r="AT704" s="18" t="s">
        <v>387</v>
      </c>
      <c r="AU704" s="18" t="s">
        <v>84</v>
      </c>
      <c r="AY704" s="18" t="s">
        <v>134</v>
      </c>
      <c r="BE704" s="193">
        <f>IF(N704="základní",J704,0)</f>
        <v>0</v>
      </c>
      <c r="BF704" s="193">
        <f>IF(N704="snížená",J704,0)</f>
        <v>0</v>
      </c>
      <c r="BG704" s="193">
        <f>IF(N704="zákl. přenesená",J704,0)</f>
        <v>0</v>
      </c>
      <c r="BH704" s="193">
        <f>IF(N704="sníž. přenesená",J704,0)</f>
        <v>0</v>
      </c>
      <c r="BI704" s="193">
        <f>IF(N704="nulová",J704,0)</f>
        <v>0</v>
      </c>
      <c r="BJ704" s="18" t="s">
        <v>23</v>
      </c>
      <c r="BK704" s="193">
        <f>ROUND(I704*H704,2)</f>
        <v>0</v>
      </c>
      <c r="BL704" s="18" t="s">
        <v>141</v>
      </c>
      <c r="BM704" s="18" t="s">
        <v>1098</v>
      </c>
    </row>
    <row r="705" spans="2:65" s="12" customFormat="1">
      <c r="B705" s="206"/>
      <c r="C705" s="207"/>
      <c r="D705" s="219" t="s">
        <v>143</v>
      </c>
      <c r="E705" s="229" t="s">
        <v>32</v>
      </c>
      <c r="F705" s="230" t="s">
        <v>1099</v>
      </c>
      <c r="G705" s="207"/>
      <c r="H705" s="231">
        <v>17</v>
      </c>
      <c r="I705" s="211"/>
      <c r="J705" s="207"/>
      <c r="K705" s="207"/>
      <c r="L705" s="212"/>
      <c r="M705" s="213"/>
      <c r="N705" s="214"/>
      <c r="O705" s="214"/>
      <c r="P705" s="214"/>
      <c r="Q705" s="214"/>
      <c r="R705" s="214"/>
      <c r="S705" s="214"/>
      <c r="T705" s="215"/>
      <c r="AT705" s="216" t="s">
        <v>143</v>
      </c>
      <c r="AU705" s="216" t="s">
        <v>84</v>
      </c>
      <c r="AV705" s="12" t="s">
        <v>84</v>
      </c>
      <c r="AW705" s="12" t="s">
        <v>39</v>
      </c>
      <c r="AX705" s="12" t="s">
        <v>23</v>
      </c>
      <c r="AY705" s="216" t="s">
        <v>134</v>
      </c>
    </row>
    <row r="706" spans="2:65" s="1" customFormat="1" ht="20.45" customHeight="1">
      <c r="B706" s="35"/>
      <c r="C706" s="243" t="s">
        <v>640</v>
      </c>
      <c r="D706" s="243" t="s">
        <v>387</v>
      </c>
      <c r="E706" s="244" t="s">
        <v>613</v>
      </c>
      <c r="F706" s="245" t="s">
        <v>614</v>
      </c>
      <c r="G706" s="246" t="s">
        <v>458</v>
      </c>
      <c r="H706" s="247">
        <v>118</v>
      </c>
      <c r="I706" s="248"/>
      <c r="J706" s="249">
        <f>ROUND(I706*H706,2)</f>
        <v>0</v>
      </c>
      <c r="K706" s="245" t="s">
        <v>140</v>
      </c>
      <c r="L706" s="250"/>
      <c r="M706" s="251" t="s">
        <v>32</v>
      </c>
      <c r="N706" s="252" t="s">
        <v>47</v>
      </c>
      <c r="O706" s="36"/>
      <c r="P706" s="191">
        <f>O706*H706</f>
        <v>0</v>
      </c>
      <c r="Q706" s="191">
        <v>2E-3</v>
      </c>
      <c r="R706" s="191">
        <f>Q706*H706</f>
        <v>0.23600000000000002</v>
      </c>
      <c r="S706" s="191">
        <v>0</v>
      </c>
      <c r="T706" s="192">
        <f>S706*H706</f>
        <v>0</v>
      </c>
      <c r="AR706" s="18" t="s">
        <v>195</v>
      </c>
      <c r="AT706" s="18" t="s">
        <v>387</v>
      </c>
      <c r="AU706" s="18" t="s">
        <v>84</v>
      </c>
      <c r="AY706" s="18" t="s">
        <v>134</v>
      </c>
      <c r="BE706" s="193">
        <f>IF(N706="základní",J706,0)</f>
        <v>0</v>
      </c>
      <c r="BF706" s="193">
        <f>IF(N706="snížená",J706,0)</f>
        <v>0</v>
      </c>
      <c r="BG706" s="193">
        <f>IF(N706="zákl. přenesená",J706,0)</f>
        <v>0</v>
      </c>
      <c r="BH706" s="193">
        <f>IF(N706="sníž. přenesená",J706,0)</f>
        <v>0</v>
      </c>
      <c r="BI706" s="193">
        <f>IF(N706="nulová",J706,0)</f>
        <v>0</v>
      </c>
      <c r="BJ706" s="18" t="s">
        <v>23</v>
      </c>
      <c r="BK706" s="193">
        <f>ROUND(I706*H706,2)</f>
        <v>0</v>
      </c>
      <c r="BL706" s="18" t="s">
        <v>141</v>
      </c>
      <c r="BM706" s="18" t="s">
        <v>1100</v>
      </c>
    </row>
    <row r="707" spans="2:65" s="12" customFormat="1">
      <c r="B707" s="206"/>
      <c r="C707" s="207"/>
      <c r="D707" s="219" t="s">
        <v>143</v>
      </c>
      <c r="E707" s="229" t="s">
        <v>32</v>
      </c>
      <c r="F707" s="230" t="s">
        <v>1101</v>
      </c>
      <c r="G707" s="207"/>
      <c r="H707" s="231">
        <v>118</v>
      </c>
      <c r="I707" s="211"/>
      <c r="J707" s="207"/>
      <c r="K707" s="207"/>
      <c r="L707" s="212"/>
      <c r="M707" s="213"/>
      <c r="N707" s="214"/>
      <c r="O707" s="214"/>
      <c r="P707" s="214"/>
      <c r="Q707" s="214"/>
      <c r="R707" s="214"/>
      <c r="S707" s="214"/>
      <c r="T707" s="215"/>
      <c r="AT707" s="216" t="s">
        <v>143</v>
      </c>
      <c r="AU707" s="216" t="s">
        <v>84</v>
      </c>
      <c r="AV707" s="12" t="s">
        <v>84</v>
      </c>
      <c r="AW707" s="12" t="s">
        <v>39</v>
      </c>
      <c r="AX707" s="12" t="s">
        <v>23</v>
      </c>
      <c r="AY707" s="216" t="s">
        <v>134</v>
      </c>
    </row>
    <row r="708" spans="2:65" s="1" customFormat="1" ht="20.45" customHeight="1">
      <c r="B708" s="35"/>
      <c r="C708" s="182" t="s">
        <v>644</v>
      </c>
      <c r="D708" s="182" t="s">
        <v>136</v>
      </c>
      <c r="E708" s="183" t="s">
        <v>618</v>
      </c>
      <c r="F708" s="184" t="s">
        <v>619</v>
      </c>
      <c r="G708" s="185" t="s">
        <v>458</v>
      </c>
      <c r="H708" s="186">
        <v>34</v>
      </c>
      <c r="I708" s="187"/>
      <c r="J708" s="188">
        <f>ROUND(I708*H708,2)</f>
        <v>0</v>
      </c>
      <c r="K708" s="184" t="s">
        <v>140</v>
      </c>
      <c r="L708" s="55"/>
      <c r="M708" s="189" t="s">
        <v>32</v>
      </c>
      <c r="N708" s="190" t="s">
        <v>47</v>
      </c>
      <c r="O708" s="36"/>
      <c r="P708" s="191">
        <f>O708*H708</f>
        <v>0</v>
      </c>
      <c r="Q708" s="191">
        <v>2.137E-2</v>
      </c>
      <c r="R708" s="191">
        <f>Q708*H708</f>
        <v>0.72658</v>
      </c>
      <c r="S708" s="191">
        <v>0</v>
      </c>
      <c r="T708" s="192">
        <f>S708*H708</f>
        <v>0</v>
      </c>
      <c r="AR708" s="18" t="s">
        <v>141</v>
      </c>
      <c r="AT708" s="18" t="s">
        <v>136</v>
      </c>
      <c r="AU708" s="18" t="s">
        <v>84</v>
      </c>
      <c r="AY708" s="18" t="s">
        <v>134</v>
      </c>
      <c r="BE708" s="193">
        <f>IF(N708="základní",J708,0)</f>
        <v>0</v>
      </c>
      <c r="BF708" s="193">
        <f>IF(N708="snížená",J708,0)</f>
        <v>0</v>
      </c>
      <c r="BG708" s="193">
        <f>IF(N708="zákl. přenesená",J708,0)</f>
        <v>0</v>
      </c>
      <c r="BH708" s="193">
        <f>IF(N708="sníž. přenesená",J708,0)</f>
        <v>0</v>
      </c>
      <c r="BI708" s="193">
        <f>IF(N708="nulová",J708,0)</f>
        <v>0</v>
      </c>
      <c r="BJ708" s="18" t="s">
        <v>23</v>
      </c>
      <c r="BK708" s="193">
        <f>ROUND(I708*H708,2)</f>
        <v>0</v>
      </c>
      <c r="BL708" s="18" t="s">
        <v>141</v>
      </c>
      <c r="BM708" s="18" t="s">
        <v>1102</v>
      </c>
    </row>
    <row r="709" spans="2:65" s="11" customFormat="1">
      <c r="B709" s="194"/>
      <c r="C709" s="195"/>
      <c r="D709" s="196" t="s">
        <v>143</v>
      </c>
      <c r="E709" s="197" t="s">
        <v>32</v>
      </c>
      <c r="F709" s="198" t="s">
        <v>832</v>
      </c>
      <c r="G709" s="195"/>
      <c r="H709" s="199" t="s">
        <v>32</v>
      </c>
      <c r="I709" s="200"/>
      <c r="J709" s="195"/>
      <c r="K709" s="195"/>
      <c r="L709" s="201"/>
      <c r="M709" s="202"/>
      <c r="N709" s="203"/>
      <c r="O709" s="203"/>
      <c r="P709" s="203"/>
      <c r="Q709" s="203"/>
      <c r="R709" s="203"/>
      <c r="S709" s="203"/>
      <c r="T709" s="204"/>
      <c r="AT709" s="205" t="s">
        <v>143</v>
      </c>
      <c r="AU709" s="205" t="s">
        <v>84</v>
      </c>
      <c r="AV709" s="11" t="s">
        <v>23</v>
      </c>
      <c r="AW709" s="11" t="s">
        <v>39</v>
      </c>
      <c r="AX709" s="11" t="s">
        <v>76</v>
      </c>
      <c r="AY709" s="205" t="s">
        <v>134</v>
      </c>
    </row>
    <row r="710" spans="2:65" s="12" customFormat="1">
      <c r="B710" s="206"/>
      <c r="C710" s="207"/>
      <c r="D710" s="219" t="s">
        <v>143</v>
      </c>
      <c r="E710" s="229" t="s">
        <v>32</v>
      </c>
      <c r="F710" s="230" t="s">
        <v>1103</v>
      </c>
      <c r="G710" s="207"/>
      <c r="H710" s="231">
        <v>34</v>
      </c>
      <c r="I710" s="211"/>
      <c r="J710" s="207"/>
      <c r="K710" s="207"/>
      <c r="L710" s="212"/>
      <c r="M710" s="213"/>
      <c r="N710" s="214"/>
      <c r="O710" s="214"/>
      <c r="P710" s="214"/>
      <c r="Q710" s="214"/>
      <c r="R710" s="214"/>
      <c r="S710" s="214"/>
      <c r="T710" s="215"/>
      <c r="AT710" s="216" t="s">
        <v>143</v>
      </c>
      <c r="AU710" s="216" t="s">
        <v>84</v>
      </c>
      <c r="AV710" s="12" t="s">
        <v>84</v>
      </c>
      <c r="AW710" s="12" t="s">
        <v>39</v>
      </c>
      <c r="AX710" s="12" t="s">
        <v>23</v>
      </c>
      <c r="AY710" s="216" t="s">
        <v>134</v>
      </c>
    </row>
    <row r="711" spans="2:65" s="1" customFormat="1" ht="20.45" customHeight="1">
      <c r="B711" s="35"/>
      <c r="C711" s="243" t="s">
        <v>649</v>
      </c>
      <c r="D711" s="243" t="s">
        <v>387</v>
      </c>
      <c r="E711" s="244" t="s">
        <v>623</v>
      </c>
      <c r="F711" s="245" t="s">
        <v>624</v>
      </c>
      <c r="G711" s="246" t="s">
        <v>458</v>
      </c>
      <c r="H711" s="247">
        <v>34</v>
      </c>
      <c r="I711" s="248"/>
      <c r="J711" s="249">
        <f>ROUND(I711*H711,2)</f>
        <v>0</v>
      </c>
      <c r="K711" s="245" t="s">
        <v>140</v>
      </c>
      <c r="L711" s="250"/>
      <c r="M711" s="251" t="s">
        <v>32</v>
      </c>
      <c r="N711" s="252" t="s">
        <v>47</v>
      </c>
      <c r="O711" s="36"/>
      <c r="P711" s="191">
        <f>O711*H711</f>
        <v>0</v>
      </c>
      <c r="Q711" s="191">
        <v>0.54800000000000004</v>
      </c>
      <c r="R711" s="191">
        <f>Q711*H711</f>
        <v>18.632000000000001</v>
      </c>
      <c r="S711" s="191">
        <v>0</v>
      </c>
      <c r="T711" s="192">
        <f>S711*H711</f>
        <v>0</v>
      </c>
      <c r="AR711" s="18" t="s">
        <v>195</v>
      </c>
      <c r="AT711" s="18" t="s">
        <v>387</v>
      </c>
      <c r="AU711" s="18" t="s">
        <v>84</v>
      </c>
      <c r="AY711" s="18" t="s">
        <v>134</v>
      </c>
      <c r="BE711" s="193">
        <f>IF(N711="základní",J711,0)</f>
        <v>0</v>
      </c>
      <c r="BF711" s="193">
        <f>IF(N711="snížená",J711,0)</f>
        <v>0</v>
      </c>
      <c r="BG711" s="193">
        <f>IF(N711="zákl. přenesená",J711,0)</f>
        <v>0</v>
      </c>
      <c r="BH711" s="193">
        <f>IF(N711="sníž. přenesená",J711,0)</f>
        <v>0</v>
      </c>
      <c r="BI711" s="193">
        <f>IF(N711="nulová",J711,0)</f>
        <v>0</v>
      </c>
      <c r="BJ711" s="18" t="s">
        <v>23</v>
      </c>
      <c r="BK711" s="193">
        <f>ROUND(I711*H711,2)</f>
        <v>0</v>
      </c>
      <c r="BL711" s="18" t="s">
        <v>141</v>
      </c>
      <c r="BM711" s="18" t="s">
        <v>1104</v>
      </c>
    </row>
    <row r="712" spans="2:65" s="12" customFormat="1">
      <c r="B712" s="206"/>
      <c r="C712" s="207"/>
      <c r="D712" s="219" t="s">
        <v>143</v>
      </c>
      <c r="E712" s="229" t="s">
        <v>32</v>
      </c>
      <c r="F712" s="230" t="s">
        <v>1103</v>
      </c>
      <c r="G712" s="207"/>
      <c r="H712" s="231">
        <v>34</v>
      </c>
      <c r="I712" s="211"/>
      <c r="J712" s="207"/>
      <c r="K712" s="207"/>
      <c r="L712" s="212"/>
      <c r="M712" s="213"/>
      <c r="N712" s="214"/>
      <c r="O712" s="214"/>
      <c r="P712" s="214"/>
      <c r="Q712" s="214"/>
      <c r="R712" s="214"/>
      <c r="S712" s="214"/>
      <c r="T712" s="215"/>
      <c r="AT712" s="216" t="s">
        <v>143</v>
      </c>
      <c r="AU712" s="216" t="s">
        <v>84</v>
      </c>
      <c r="AV712" s="12" t="s">
        <v>84</v>
      </c>
      <c r="AW712" s="12" t="s">
        <v>39</v>
      </c>
      <c r="AX712" s="12" t="s">
        <v>23</v>
      </c>
      <c r="AY712" s="216" t="s">
        <v>134</v>
      </c>
    </row>
    <row r="713" spans="2:65" s="1" customFormat="1" ht="20.45" customHeight="1">
      <c r="B713" s="35"/>
      <c r="C713" s="182" t="s">
        <v>655</v>
      </c>
      <c r="D713" s="182" t="s">
        <v>136</v>
      </c>
      <c r="E713" s="183" t="s">
        <v>627</v>
      </c>
      <c r="F713" s="184" t="s">
        <v>628</v>
      </c>
      <c r="G713" s="185" t="s">
        <v>458</v>
      </c>
      <c r="H713" s="186">
        <v>34</v>
      </c>
      <c r="I713" s="187"/>
      <c r="J713" s="188">
        <f>ROUND(I713*H713,2)</f>
        <v>0</v>
      </c>
      <c r="K713" s="184" t="s">
        <v>140</v>
      </c>
      <c r="L713" s="55"/>
      <c r="M713" s="189" t="s">
        <v>32</v>
      </c>
      <c r="N713" s="190" t="s">
        <v>47</v>
      </c>
      <c r="O713" s="36"/>
      <c r="P713" s="191">
        <f>O713*H713</f>
        <v>0</v>
      </c>
      <c r="Q713" s="191">
        <v>2.7529999999999999E-2</v>
      </c>
      <c r="R713" s="191">
        <f>Q713*H713</f>
        <v>0.93601999999999996</v>
      </c>
      <c r="S713" s="191">
        <v>0</v>
      </c>
      <c r="T713" s="192">
        <f>S713*H713</f>
        <v>0</v>
      </c>
      <c r="AR713" s="18" t="s">
        <v>141</v>
      </c>
      <c r="AT713" s="18" t="s">
        <v>136</v>
      </c>
      <c r="AU713" s="18" t="s">
        <v>84</v>
      </c>
      <c r="AY713" s="18" t="s">
        <v>134</v>
      </c>
      <c r="BE713" s="193">
        <f>IF(N713="základní",J713,0)</f>
        <v>0</v>
      </c>
      <c r="BF713" s="193">
        <f>IF(N713="snížená",J713,0)</f>
        <v>0</v>
      </c>
      <c r="BG713" s="193">
        <f>IF(N713="zákl. přenesená",J713,0)</f>
        <v>0</v>
      </c>
      <c r="BH713" s="193">
        <f>IF(N713="sníž. přenesená",J713,0)</f>
        <v>0</v>
      </c>
      <c r="BI713" s="193">
        <f>IF(N713="nulová",J713,0)</f>
        <v>0</v>
      </c>
      <c r="BJ713" s="18" t="s">
        <v>23</v>
      </c>
      <c r="BK713" s="193">
        <f>ROUND(I713*H713,2)</f>
        <v>0</v>
      </c>
      <c r="BL713" s="18" t="s">
        <v>141</v>
      </c>
      <c r="BM713" s="18" t="s">
        <v>1105</v>
      </c>
    </row>
    <row r="714" spans="2:65" s="11" customFormat="1">
      <c r="B714" s="194"/>
      <c r="C714" s="195"/>
      <c r="D714" s="196" t="s">
        <v>143</v>
      </c>
      <c r="E714" s="197" t="s">
        <v>32</v>
      </c>
      <c r="F714" s="198" t="s">
        <v>832</v>
      </c>
      <c r="G714" s="195"/>
      <c r="H714" s="199" t="s">
        <v>32</v>
      </c>
      <c r="I714" s="200"/>
      <c r="J714" s="195"/>
      <c r="K714" s="195"/>
      <c r="L714" s="201"/>
      <c r="M714" s="202"/>
      <c r="N714" s="203"/>
      <c r="O714" s="203"/>
      <c r="P714" s="203"/>
      <c r="Q714" s="203"/>
      <c r="R714" s="203"/>
      <c r="S714" s="203"/>
      <c r="T714" s="204"/>
      <c r="AT714" s="205" t="s">
        <v>143</v>
      </c>
      <c r="AU714" s="205" t="s">
        <v>84</v>
      </c>
      <c r="AV714" s="11" t="s">
        <v>23</v>
      </c>
      <c r="AW714" s="11" t="s">
        <v>39</v>
      </c>
      <c r="AX714" s="11" t="s">
        <v>76</v>
      </c>
      <c r="AY714" s="205" t="s">
        <v>134</v>
      </c>
    </row>
    <row r="715" spans="2:65" s="12" customFormat="1">
      <c r="B715" s="206"/>
      <c r="C715" s="207"/>
      <c r="D715" s="219" t="s">
        <v>143</v>
      </c>
      <c r="E715" s="229" t="s">
        <v>32</v>
      </c>
      <c r="F715" s="230" t="s">
        <v>1103</v>
      </c>
      <c r="G715" s="207"/>
      <c r="H715" s="231">
        <v>34</v>
      </c>
      <c r="I715" s="211"/>
      <c r="J715" s="207"/>
      <c r="K715" s="207"/>
      <c r="L715" s="212"/>
      <c r="M715" s="213"/>
      <c r="N715" s="214"/>
      <c r="O715" s="214"/>
      <c r="P715" s="214"/>
      <c r="Q715" s="214"/>
      <c r="R715" s="214"/>
      <c r="S715" s="214"/>
      <c r="T715" s="215"/>
      <c r="AT715" s="216" t="s">
        <v>143</v>
      </c>
      <c r="AU715" s="216" t="s">
        <v>84</v>
      </c>
      <c r="AV715" s="12" t="s">
        <v>84</v>
      </c>
      <c r="AW715" s="12" t="s">
        <v>39</v>
      </c>
      <c r="AX715" s="12" t="s">
        <v>23</v>
      </c>
      <c r="AY715" s="216" t="s">
        <v>134</v>
      </c>
    </row>
    <row r="716" spans="2:65" s="1" customFormat="1" ht="20.45" customHeight="1">
      <c r="B716" s="35"/>
      <c r="C716" s="243" t="s">
        <v>665</v>
      </c>
      <c r="D716" s="243" t="s">
        <v>387</v>
      </c>
      <c r="E716" s="244" t="s">
        <v>631</v>
      </c>
      <c r="F716" s="245" t="s">
        <v>632</v>
      </c>
      <c r="G716" s="246" t="s">
        <v>458</v>
      </c>
      <c r="H716" s="247">
        <v>30</v>
      </c>
      <c r="I716" s="248"/>
      <c r="J716" s="249">
        <f>ROUND(I716*H716,2)</f>
        <v>0</v>
      </c>
      <c r="K716" s="245" t="s">
        <v>32</v>
      </c>
      <c r="L716" s="250"/>
      <c r="M716" s="251" t="s">
        <v>32</v>
      </c>
      <c r="N716" s="252" t="s">
        <v>47</v>
      </c>
      <c r="O716" s="36"/>
      <c r="P716" s="191">
        <f>O716*H716</f>
        <v>0</v>
      </c>
      <c r="Q716" s="191">
        <v>1.425</v>
      </c>
      <c r="R716" s="191">
        <f>Q716*H716</f>
        <v>42.75</v>
      </c>
      <c r="S716" s="191">
        <v>0</v>
      </c>
      <c r="T716" s="192">
        <f>S716*H716</f>
        <v>0</v>
      </c>
      <c r="AR716" s="18" t="s">
        <v>195</v>
      </c>
      <c r="AT716" s="18" t="s">
        <v>387</v>
      </c>
      <c r="AU716" s="18" t="s">
        <v>84</v>
      </c>
      <c r="AY716" s="18" t="s">
        <v>134</v>
      </c>
      <c r="BE716" s="193">
        <f>IF(N716="základní",J716,0)</f>
        <v>0</v>
      </c>
      <c r="BF716" s="193">
        <f>IF(N716="snížená",J716,0)</f>
        <v>0</v>
      </c>
      <c r="BG716" s="193">
        <f>IF(N716="zákl. přenesená",J716,0)</f>
        <v>0</v>
      </c>
      <c r="BH716" s="193">
        <f>IF(N716="sníž. přenesená",J716,0)</f>
        <v>0</v>
      </c>
      <c r="BI716" s="193">
        <f>IF(N716="nulová",J716,0)</f>
        <v>0</v>
      </c>
      <c r="BJ716" s="18" t="s">
        <v>23</v>
      </c>
      <c r="BK716" s="193">
        <f>ROUND(I716*H716,2)</f>
        <v>0</v>
      </c>
      <c r="BL716" s="18" t="s">
        <v>141</v>
      </c>
      <c r="BM716" s="18" t="s">
        <v>1106</v>
      </c>
    </row>
    <row r="717" spans="2:65" s="11" customFormat="1">
      <c r="B717" s="194"/>
      <c r="C717" s="195"/>
      <c r="D717" s="196" t="s">
        <v>143</v>
      </c>
      <c r="E717" s="197" t="s">
        <v>32</v>
      </c>
      <c r="F717" s="198" t="s">
        <v>1107</v>
      </c>
      <c r="G717" s="195"/>
      <c r="H717" s="199" t="s">
        <v>32</v>
      </c>
      <c r="I717" s="200"/>
      <c r="J717" s="195"/>
      <c r="K717" s="195"/>
      <c r="L717" s="201"/>
      <c r="M717" s="202"/>
      <c r="N717" s="203"/>
      <c r="O717" s="203"/>
      <c r="P717" s="203"/>
      <c r="Q717" s="203"/>
      <c r="R717" s="203"/>
      <c r="S717" s="203"/>
      <c r="T717" s="204"/>
      <c r="AT717" s="205" t="s">
        <v>143</v>
      </c>
      <c r="AU717" s="205" t="s">
        <v>84</v>
      </c>
      <c r="AV717" s="11" t="s">
        <v>23</v>
      </c>
      <c r="AW717" s="11" t="s">
        <v>39</v>
      </c>
      <c r="AX717" s="11" t="s">
        <v>76</v>
      </c>
      <c r="AY717" s="205" t="s">
        <v>134</v>
      </c>
    </row>
    <row r="718" spans="2:65" s="12" customFormat="1">
      <c r="B718" s="206"/>
      <c r="C718" s="207"/>
      <c r="D718" s="219" t="s">
        <v>143</v>
      </c>
      <c r="E718" s="229" t="s">
        <v>32</v>
      </c>
      <c r="F718" s="230" t="s">
        <v>1108</v>
      </c>
      <c r="G718" s="207"/>
      <c r="H718" s="231">
        <v>30</v>
      </c>
      <c r="I718" s="211"/>
      <c r="J718" s="207"/>
      <c r="K718" s="207"/>
      <c r="L718" s="212"/>
      <c r="M718" s="213"/>
      <c r="N718" s="214"/>
      <c r="O718" s="214"/>
      <c r="P718" s="214"/>
      <c r="Q718" s="214"/>
      <c r="R718" s="214"/>
      <c r="S718" s="214"/>
      <c r="T718" s="215"/>
      <c r="AT718" s="216" t="s">
        <v>143</v>
      </c>
      <c r="AU718" s="216" t="s">
        <v>84</v>
      </c>
      <c r="AV718" s="12" t="s">
        <v>84</v>
      </c>
      <c r="AW718" s="12" t="s">
        <v>39</v>
      </c>
      <c r="AX718" s="12" t="s">
        <v>23</v>
      </c>
      <c r="AY718" s="216" t="s">
        <v>134</v>
      </c>
    </row>
    <row r="719" spans="2:65" s="1" customFormat="1" ht="20.45" customHeight="1">
      <c r="B719" s="35"/>
      <c r="C719" s="243" t="s">
        <v>669</v>
      </c>
      <c r="D719" s="243" t="s">
        <v>387</v>
      </c>
      <c r="E719" s="244" t="s">
        <v>636</v>
      </c>
      <c r="F719" s="245" t="s">
        <v>637</v>
      </c>
      <c r="G719" s="246" t="s">
        <v>458</v>
      </c>
      <c r="H719" s="247">
        <v>4</v>
      </c>
      <c r="I719" s="248"/>
      <c r="J719" s="249">
        <f>ROUND(I719*H719,2)</f>
        <v>0</v>
      </c>
      <c r="K719" s="245" t="s">
        <v>32</v>
      </c>
      <c r="L719" s="250"/>
      <c r="M719" s="251" t="s">
        <v>32</v>
      </c>
      <c r="N719" s="252" t="s">
        <v>47</v>
      </c>
      <c r="O719" s="36"/>
      <c r="P719" s="191">
        <f>O719*H719</f>
        <v>0</v>
      </c>
      <c r="Q719" s="191">
        <v>1.39</v>
      </c>
      <c r="R719" s="191">
        <f>Q719*H719</f>
        <v>5.56</v>
      </c>
      <c r="S719" s="191">
        <v>0</v>
      </c>
      <c r="T719" s="192">
        <f>S719*H719</f>
        <v>0</v>
      </c>
      <c r="AR719" s="18" t="s">
        <v>195</v>
      </c>
      <c r="AT719" s="18" t="s">
        <v>387</v>
      </c>
      <c r="AU719" s="18" t="s">
        <v>84</v>
      </c>
      <c r="AY719" s="18" t="s">
        <v>134</v>
      </c>
      <c r="BE719" s="193">
        <f>IF(N719="základní",J719,0)</f>
        <v>0</v>
      </c>
      <c r="BF719" s="193">
        <f>IF(N719="snížená",J719,0)</f>
        <v>0</v>
      </c>
      <c r="BG719" s="193">
        <f>IF(N719="zákl. přenesená",J719,0)</f>
        <v>0</v>
      </c>
      <c r="BH719" s="193">
        <f>IF(N719="sníž. přenesená",J719,0)</f>
        <v>0</v>
      </c>
      <c r="BI719" s="193">
        <f>IF(N719="nulová",J719,0)</f>
        <v>0</v>
      </c>
      <c r="BJ719" s="18" t="s">
        <v>23</v>
      </c>
      <c r="BK719" s="193">
        <f>ROUND(I719*H719,2)</f>
        <v>0</v>
      </c>
      <c r="BL719" s="18" t="s">
        <v>141</v>
      </c>
      <c r="BM719" s="18" t="s">
        <v>1109</v>
      </c>
    </row>
    <row r="720" spans="2:65" s="11" customFormat="1">
      <c r="B720" s="194"/>
      <c r="C720" s="195"/>
      <c r="D720" s="196" t="s">
        <v>143</v>
      </c>
      <c r="E720" s="197" t="s">
        <v>32</v>
      </c>
      <c r="F720" s="198" t="s">
        <v>1110</v>
      </c>
      <c r="G720" s="195"/>
      <c r="H720" s="199" t="s">
        <v>32</v>
      </c>
      <c r="I720" s="200"/>
      <c r="J720" s="195"/>
      <c r="K720" s="195"/>
      <c r="L720" s="201"/>
      <c r="M720" s="202"/>
      <c r="N720" s="203"/>
      <c r="O720" s="203"/>
      <c r="P720" s="203"/>
      <c r="Q720" s="203"/>
      <c r="R720" s="203"/>
      <c r="S720" s="203"/>
      <c r="T720" s="204"/>
      <c r="AT720" s="205" t="s">
        <v>143</v>
      </c>
      <c r="AU720" s="205" t="s">
        <v>84</v>
      </c>
      <c r="AV720" s="11" t="s">
        <v>23</v>
      </c>
      <c r="AW720" s="11" t="s">
        <v>39</v>
      </c>
      <c r="AX720" s="11" t="s">
        <v>76</v>
      </c>
      <c r="AY720" s="205" t="s">
        <v>134</v>
      </c>
    </row>
    <row r="721" spans="2:65" s="12" customFormat="1">
      <c r="B721" s="206"/>
      <c r="C721" s="207"/>
      <c r="D721" s="219" t="s">
        <v>143</v>
      </c>
      <c r="E721" s="229" t="s">
        <v>32</v>
      </c>
      <c r="F721" s="230" t="s">
        <v>1111</v>
      </c>
      <c r="G721" s="207"/>
      <c r="H721" s="231">
        <v>4</v>
      </c>
      <c r="I721" s="211"/>
      <c r="J721" s="207"/>
      <c r="K721" s="207"/>
      <c r="L721" s="212"/>
      <c r="M721" s="213"/>
      <c r="N721" s="214"/>
      <c r="O721" s="214"/>
      <c r="P721" s="214"/>
      <c r="Q721" s="214"/>
      <c r="R721" s="214"/>
      <c r="S721" s="214"/>
      <c r="T721" s="215"/>
      <c r="AT721" s="216" t="s">
        <v>143</v>
      </c>
      <c r="AU721" s="216" t="s">
        <v>84</v>
      </c>
      <c r="AV721" s="12" t="s">
        <v>84</v>
      </c>
      <c r="AW721" s="12" t="s">
        <v>39</v>
      </c>
      <c r="AX721" s="12" t="s">
        <v>23</v>
      </c>
      <c r="AY721" s="216" t="s">
        <v>134</v>
      </c>
    </row>
    <row r="722" spans="2:65" s="1" customFormat="1" ht="28.9" customHeight="1">
      <c r="B722" s="35"/>
      <c r="C722" s="182" t="s">
        <v>673</v>
      </c>
      <c r="D722" s="182" t="s">
        <v>136</v>
      </c>
      <c r="E722" s="183" t="s">
        <v>641</v>
      </c>
      <c r="F722" s="184" t="s">
        <v>642</v>
      </c>
      <c r="G722" s="185" t="s">
        <v>458</v>
      </c>
      <c r="H722" s="186">
        <v>34</v>
      </c>
      <c r="I722" s="187"/>
      <c r="J722" s="188">
        <f>ROUND(I722*H722,2)</f>
        <v>0</v>
      </c>
      <c r="K722" s="184" t="s">
        <v>140</v>
      </c>
      <c r="L722" s="55"/>
      <c r="M722" s="189" t="s">
        <v>32</v>
      </c>
      <c r="N722" s="190" t="s">
        <v>47</v>
      </c>
      <c r="O722" s="36"/>
      <c r="P722" s="191">
        <f>O722*H722</f>
        <v>0</v>
      </c>
      <c r="Q722" s="191">
        <v>7.0200000000000002E-3</v>
      </c>
      <c r="R722" s="191">
        <f>Q722*H722</f>
        <v>0.23868</v>
      </c>
      <c r="S722" s="191">
        <v>0</v>
      </c>
      <c r="T722" s="192">
        <f>S722*H722</f>
        <v>0</v>
      </c>
      <c r="AR722" s="18" t="s">
        <v>141</v>
      </c>
      <c r="AT722" s="18" t="s">
        <v>136</v>
      </c>
      <c r="AU722" s="18" t="s">
        <v>84</v>
      </c>
      <c r="AY722" s="18" t="s">
        <v>134</v>
      </c>
      <c r="BE722" s="193">
        <f>IF(N722="základní",J722,0)</f>
        <v>0</v>
      </c>
      <c r="BF722" s="193">
        <f>IF(N722="snížená",J722,0)</f>
        <v>0</v>
      </c>
      <c r="BG722" s="193">
        <f>IF(N722="zákl. přenesená",J722,0)</f>
        <v>0</v>
      </c>
      <c r="BH722" s="193">
        <f>IF(N722="sníž. přenesená",J722,0)</f>
        <v>0</v>
      </c>
      <c r="BI722" s="193">
        <f>IF(N722="nulová",J722,0)</f>
        <v>0</v>
      </c>
      <c r="BJ722" s="18" t="s">
        <v>23</v>
      </c>
      <c r="BK722" s="193">
        <f>ROUND(I722*H722,2)</f>
        <v>0</v>
      </c>
      <c r="BL722" s="18" t="s">
        <v>141</v>
      </c>
      <c r="BM722" s="18" t="s">
        <v>1112</v>
      </c>
    </row>
    <row r="723" spans="2:65" s="11" customFormat="1">
      <c r="B723" s="194"/>
      <c r="C723" s="195"/>
      <c r="D723" s="196" t="s">
        <v>143</v>
      </c>
      <c r="E723" s="197" t="s">
        <v>32</v>
      </c>
      <c r="F723" s="198" t="s">
        <v>832</v>
      </c>
      <c r="G723" s="195"/>
      <c r="H723" s="199" t="s">
        <v>32</v>
      </c>
      <c r="I723" s="200"/>
      <c r="J723" s="195"/>
      <c r="K723" s="195"/>
      <c r="L723" s="201"/>
      <c r="M723" s="202"/>
      <c r="N723" s="203"/>
      <c r="O723" s="203"/>
      <c r="P723" s="203"/>
      <c r="Q723" s="203"/>
      <c r="R723" s="203"/>
      <c r="S723" s="203"/>
      <c r="T723" s="204"/>
      <c r="AT723" s="205" t="s">
        <v>143</v>
      </c>
      <c r="AU723" s="205" t="s">
        <v>84</v>
      </c>
      <c r="AV723" s="11" t="s">
        <v>23</v>
      </c>
      <c r="AW723" s="11" t="s">
        <v>39</v>
      </c>
      <c r="AX723" s="11" t="s">
        <v>76</v>
      </c>
      <c r="AY723" s="205" t="s">
        <v>134</v>
      </c>
    </row>
    <row r="724" spans="2:65" s="12" customFormat="1">
      <c r="B724" s="206"/>
      <c r="C724" s="207"/>
      <c r="D724" s="219" t="s">
        <v>143</v>
      </c>
      <c r="E724" s="229" t="s">
        <v>32</v>
      </c>
      <c r="F724" s="230" t="s">
        <v>1103</v>
      </c>
      <c r="G724" s="207"/>
      <c r="H724" s="231">
        <v>34</v>
      </c>
      <c r="I724" s="211"/>
      <c r="J724" s="207"/>
      <c r="K724" s="207"/>
      <c r="L724" s="212"/>
      <c r="M724" s="213"/>
      <c r="N724" s="214"/>
      <c r="O724" s="214"/>
      <c r="P724" s="214"/>
      <c r="Q724" s="214"/>
      <c r="R724" s="214"/>
      <c r="S724" s="214"/>
      <c r="T724" s="215"/>
      <c r="AT724" s="216" t="s">
        <v>143</v>
      </c>
      <c r="AU724" s="216" t="s">
        <v>84</v>
      </c>
      <c r="AV724" s="12" t="s">
        <v>84</v>
      </c>
      <c r="AW724" s="12" t="s">
        <v>39</v>
      </c>
      <c r="AX724" s="12" t="s">
        <v>23</v>
      </c>
      <c r="AY724" s="216" t="s">
        <v>134</v>
      </c>
    </row>
    <row r="725" spans="2:65" s="1" customFormat="1" ht="20.45" customHeight="1">
      <c r="B725" s="35"/>
      <c r="C725" s="243" t="s">
        <v>677</v>
      </c>
      <c r="D725" s="243" t="s">
        <v>387</v>
      </c>
      <c r="E725" s="244" t="s">
        <v>645</v>
      </c>
      <c r="F725" s="245" t="s">
        <v>646</v>
      </c>
      <c r="G725" s="246" t="s">
        <v>458</v>
      </c>
      <c r="H725" s="247">
        <v>14</v>
      </c>
      <c r="I725" s="248"/>
      <c r="J725" s="249">
        <f>ROUND(I725*H725,2)</f>
        <v>0</v>
      </c>
      <c r="K725" s="245" t="s">
        <v>32</v>
      </c>
      <c r="L725" s="250"/>
      <c r="M725" s="251" t="s">
        <v>32</v>
      </c>
      <c r="N725" s="252" t="s">
        <v>47</v>
      </c>
      <c r="O725" s="36"/>
      <c r="P725" s="191">
        <f>O725*H725</f>
        <v>0</v>
      </c>
      <c r="Q725" s="191">
        <v>0.16500000000000001</v>
      </c>
      <c r="R725" s="191">
        <f>Q725*H725</f>
        <v>2.31</v>
      </c>
      <c r="S725" s="191">
        <v>0</v>
      </c>
      <c r="T725" s="192">
        <f>S725*H725</f>
        <v>0</v>
      </c>
      <c r="AR725" s="18" t="s">
        <v>195</v>
      </c>
      <c r="AT725" s="18" t="s">
        <v>387</v>
      </c>
      <c r="AU725" s="18" t="s">
        <v>84</v>
      </c>
      <c r="AY725" s="18" t="s">
        <v>134</v>
      </c>
      <c r="BE725" s="193">
        <f>IF(N725="základní",J725,0)</f>
        <v>0</v>
      </c>
      <c r="BF725" s="193">
        <f>IF(N725="snížená",J725,0)</f>
        <v>0</v>
      </c>
      <c r="BG725" s="193">
        <f>IF(N725="zákl. přenesená",J725,0)</f>
        <v>0</v>
      </c>
      <c r="BH725" s="193">
        <f>IF(N725="sníž. přenesená",J725,0)</f>
        <v>0</v>
      </c>
      <c r="BI725" s="193">
        <f>IF(N725="nulová",J725,0)</f>
        <v>0</v>
      </c>
      <c r="BJ725" s="18" t="s">
        <v>23</v>
      </c>
      <c r="BK725" s="193">
        <f>ROUND(I725*H725,2)</f>
        <v>0</v>
      </c>
      <c r="BL725" s="18" t="s">
        <v>141</v>
      </c>
      <c r="BM725" s="18" t="s">
        <v>1113</v>
      </c>
    </row>
    <row r="726" spans="2:65" s="11" customFormat="1">
      <c r="B726" s="194"/>
      <c r="C726" s="195"/>
      <c r="D726" s="196" t="s">
        <v>143</v>
      </c>
      <c r="E726" s="197" t="s">
        <v>32</v>
      </c>
      <c r="F726" s="198" t="s">
        <v>1114</v>
      </c>
      <c r="G726" s="195"/>
      <c r="H726" s="199" t="s">
        <v>32</v>
      </c>
      <c r="I726" s="200"/>
      <c r="J726" s="195"/>
      <c r="K726" s="195"/>
      <c r="L726" s="201"/>
      <c r="M726" s="202"/>
      <c r="N726" s="203"/>
      <c r="O726" s="203"/>
      <c r="P726" s="203"/>
      <c r="Q726" s="203"/>
      <c r="R726" s="203"/>
      <c r="S726" s="203"/>
      <c r="T726" s="204"/>
      <c r="AT726" s="205" t="s">
        <v>143</v>
      </c>
      <c r="AU726" s="205" t="s">
        <v>84</v>
      </c>
      <c r="AV726" s="11" t="s">
        <v>23</v>
      </c>
      <c r="AW726" s="11" t="s">
        <v>39</v>
      </c>
      <c r="AX726" s="11" t="s">
        <v>76</v>
      </c>
      <c r="AY726" s="205" t="s">
        <v>134</v>
      </c>
    </row>
    <row r="727" spans="2:65" s="12" customFormat="1">
      <c r="B727" s="206"/>
      <c r="C727" s="207"/>
      <c r="D727" s="219" t="s">
        <v>143</v>
      </c>
      <c r="E727" s="229" t="s">
        <v>32</v>
      </c>
      <c r="F727" s="230" t="s">
        <v>1115</v>
      </c>
      <c r="G727" s="207"/>
      <c r="H727" s="231">
        <v>14</v>
      </c>
      <c r="I727" s="211"/>
      <c r="J727" s="207"/>
      <c r="K727" s="207"/>
      <c r="L727" s="212"/>
      <c r="M727" s="213"/>
      <c r="N727" s="214"/>
      <c r="O727" s="214"/>
      <c r="P727" s="214"/>
      <c r="Q727" s="214"/>
      <c r="R727" s="214"/>
      <c r="S727" s="214"/>
      <c r="T727" s="215"/>
      <c r="AT727" s="216" t="s">
        <v>143</v>
      </c>
      <c r="AU727" s="216" t="s">
        <v>84</v>
      </c>
      <c r="AV727" s="12" t="s">
        <v>84</v>
      </c>
      <c r="AW727" s="12" t="s">
        <v>39</v>
      </c>
      <c r="AX727" s="12" t="s">
        <v>23</v>
      </c>
      <c r="AY727" s="216" t="s">
        <v>134</v>
      </c>
    </row>
    <row r="728" spans="2:65" s="1" customFormat="1" ht="20.45" customHeight="1">
      <c r="B728" s="35"/>
      <c r="C728" s="243" t="s">
        <v>681</v>
      </c>
      <c r="D728" s="243" t="s">
        <v>387</v>
      </c>
      <c r="E728" s="244" t="s">
        <v>650</v>
      </c>
      <c r="F728" s="245" t="s">
        <v>651</v>
      </c>
      <c r="G728" s="246" t="s">
        <v>458</v>
      </c>
      <c r="H728" s="247">
        <v>20</v>
      </c>
      <c r="I728" s="248"/>
      <c r="J728" s="249">
        <f>ROUND(I728*H728,2)</f>
        <v>0</v>
      </c>
      <c r="K728" s="245" t="s">
        <v>32</v>
      </c>
      <c r="L728" s="250"/>
      <c r="M728" s="251" t="s">
        <v>32</v>
      </c>
      <c r="N728" s="252" t="s">
        <v>47</v>
      </c>
      <c r="O728" s="36"/>
      <c r="P728" s="191">
        <f>O728*H728</f>
        <v>0</v>
      </c>
      <c r="Q728" s="191">
        <v>0.16200000000000001</v>
      </c>
      <c r="R728" s="191">
        <f>Q728*H728</f>
        <v>3.24</v>
      </c>
      <c r="S728" s="191">
        <v>0</v>
      </c>
      <c r="T728" s="192">
        <f>S728*H728</f>
        <v>0</v>
      </c>
      <c r="AR728" s="18" t="s">
        <v>195</v>
      </c>
      <c r="AT728" s="18" t="s">
        <v>387</v>
      </c>
      <c r="AU728" s="18" t="s">
        <v>84</v>
      </c>
      <c r="AY728" s="18" t="s">
        <v>134</v>
      </c>
      <c r="BE728" s="193">
        <f>IF(N728="základní",J728,0)</f>
        <v>0</v>
      </c>
      <c r="BF728" s="193">
        <f>IF(N728="snížená",J728,0)</f>
        <v>0</v>
      </c>
      <c r="BG728" s="193">
        <f>IF(N728="zákl. přenesená",J728,0)</f>
        <v>0</v>
      </c>
      <c r="BH728" s="193">
        <f>IF(N728="sníž. přenesená",J728,0)</f>
        <v>0</v>
      </c>
      <c r="BI728" s="193">
        <f>IF(N728="nulová",J728,0)</f>
        <v>0</v>
      </c>
      <c r="BJ728" s="18" t="s">
        <v>23</v>
      </c>
      <c r="BK728" s="193">
        <f>ROUND(I728*H728,2)</f>
        <v>0</v>
      </c>
      <c r="BL728" s="18" t="s">
        <v>141</v>
      </c>
      <c r="BM728" s="18" t="s">
        <v>1116</v>
      </c>
    </row>
    <row r="729" spans="2:65" s="11" customFormat="1">
      <c r="B729" s="194"/>
      <c r="C729" s="195"/>
      <c r="D729" s="196" t="s">
        <v>143</v>
      </c>
      <c r="E729" s="197" t="s">
        <v>32</v>
      </c>
      <c r="F729" s="198" t="s">
        <v>832</v>
      </c>
      <c r="G729" s="195"/>
      <c r="H729" s="199" t="s">
        <v>32</v>
      </c>
      <c r="I729" s="200"/>
      <c r="J729" s="195"/>
      <c r="K729" s="195"/>
      <c r="L729" s="201"/>
      <c r="M729" s="202"/>
      <c r="N729" s="203"/>
      <c r="O729" s="203"/>
      <c r="P729" s="203"/>
      <c r="Q729" s="203"/>
      <c r="R729" s="203"/>
      <c r="S729" s="203"/>
      <c r="T729" s="204"/>
      <c r="AT729" s="205" t="s">
        <v>143</v>
      </c>
      <c r="AU729" s="205" t="s">
        <v>84</v>
      </c>
      <c r="AV729" s="11" t="s">
        <v>23</v>
      </c>
      <c r="AW729" s="11" t="s">
        <v>39</v>
      </c>
      <c r="AX729" s="11" t="s">
        <v>76</v>
      </c>
      <c r="AY729" s="205" t="s">
        <v>134</v>
      </c>
    </row>
    <row r="730" spans="2:65" s="12" customFormat="1">
      <c r="B730" s="206"/>
      <c r="C730" s="207"/>
      <c r="D730" s="196" t="s">
        <v>143</v>
      </c>
      <c r="E730" s="208" t="s">
        <v>32</v>
      </c>
      <c r="F730" s="209" t="s">
        <v>1117</v>
      </c>
      <c r="G730" s="207"/>
      <c r="H730" s="210">
        <v>20</v>
      </c>
      <c r="I730" s="211"/>
      <c r="J730" s="207"/>
      <c r="K730" s="207"/>
      <c r="L730" s="212"/>
      <c r="M730" s="213"/>
      <c r="N730" s="214"/>
      <c r="O730" s="214"/>
      <c r="P730" s="214"/>
      <c r="Q730" s="214"/>
      <c r="R730" s="214"/>
      <c r="S730" s="214"/>
      <c r="T730" s="215"/>
      <c r="AT730" s="216" t="s">
        <v>143</v>
      </c>
      <c r="AU730" s="216" t="s">
        <v>84</v>
      </c>
      <c r="AV730" s="12" t="s">
        <v>84</v>
      </c>
      <c r="AW730" s="12" t="s">
        <v>39</v>
      </c>
      <c r="AX730" s="12" t="s">
        <v>23</v>
      </c>
      <c r="AY730" s="216" t="s">
        <v>134</v>
      </c>
    </row>
    <row r="731" spans="2:65" s="10" customFormat="1" ht="29.85" customHeight="1">
      <c r="B731" s="165"/>
      <c r="C731" s="166"/>
      <c r="D731" s="179" t="s">
        <v>75</v>
      </c>
      <c r="E731" s="180" t="s">
        <v>202</v>
      </c>
      <c r="F731" s="180" t="s">
        <v>654</v>
      </c>
      <c r="G731" s="166"/>
      <c r="H731" s="166"/>
      <c r="I731" s="169"/>
      <c r="J731" s="181">
        <f>BK731</f>
        <v>0</v>
      </c>
      <c r="K731" s="166"/>
      <c r="L731" s="171"/>
      <c r="M731" s="172"/>
      <c r="N731" s="173"/>
      <c r="O731" s="173"/>
      <c r="P731" s="174">
        <f>SUM(P732:P791)</f>
        <v>0</v>
      </c>
      <c r="Q731" s="173"/>
      <c r="R731" s="174">
        <f>SUM(R732:R791)</f>
        <v>0.25840000000000002</v>
      </c>
      <c r="S731" s="173"/>
      <c r="T731" s="175">
        <f>SUM(T732:T791)</f>
        <v>0</v>
      </c>
      <c r="AR731" s="176" t="s">
        <v>23</v>
      </c>
      <c r="AT731" s="177" t="s">
        <v>75</v>
      </c>
      <c r="AU731" s="177" t="s">
        <v>23</v>
      </c>
      <c r="AY731" s="176" t="s">
        <v>134</v>
      </c>
      <c r="BK731" s="178">
        <f>SUM(BK732:BK791)</f>
        <v>0</v>
      </c>
    </row>
    <row r="732" spans="2:65" s="1" customFormat="1" ht="40.15" customHeight="1">
      <c r="B732" s="35"/>
      <c r="C732" s="182" t="s">
        <v>688</v>
      </c>
      <c r="D732" s="182" t="s">
        <v>136</v>
      </c>
      <c r="E732" s="183" t="s">
        <v>656</v>
      </c>
      <c r="F732" s="184" t="s">
        <v>657</v>
      </c>
      <c r="G732" s="185" t="s">
        <v>198</v>
      </c>
      <c r="H732" s="186">
        <v>760</v>
      </c>
      <c r="I732" s="187"/>
      <c r="J732" s="188">
        <f>ROUND(I732*H732,2)</f>
        <v>0</v>
      </c>
      <c r="K732" s="184" t="s">
        <v>140</v>
      </c>
      <c r="L732" s="55"/>
      <c r="M732" s="189" t="s">
        <v>32</v>
      </c>
      <c r="N732" s="190" t="s">
        <v>47</v>
      </c>
      <c r="O732" s="36"/>
      <c r="P732" s="191">
        <f>O732*H732</f>
        <v>0</v>
      </c>
      <c r="Q732" s="191">
        <v>3.4000000000000002E-4</v>
      </c>
      <c r="R732" s="191">
        <f>Q732*H732</f>
        <v>0.25840000000000002</v>
      </c>
      <c r="S732" s="191">
        <v>0</v>
      </c>
      <c r="T732" s="192">
        <f>S732*H732</f>
        <v>0</v>
      </c>
      <c r="AR732" s="18" t="s">
        <v>141</v>
      </c>
      <c r="AT732" s="18" t="s">
        <v>136</v>
      </c>
      <c r="AU732" s="18" t="s">
        <v>84</v>
      </c>
      <c r="AY732" s="18" t="s">
        <v>134</v>
      </c>
      <c r="BE732" s="193">
        <f>IF(N732="základní",J732,0)</f>
        <v>0</v>
      </c>
      <c r="BF732" s="193">
        <f>IF(N732="snížená",J732,0)</f>
        <v>0</v>
      </c>
      <c r="BG732" s="193">
        <f>IF(N732="zákl. přenesená",J732,0)</f>
        <v>0</v>
      </c>
      <c r="BH732" s="193">
        <f>IF(N732="sníž. přenesená",J732,0)</f>
        <v>0</v>
      </c>
      <c r="BI732" s="193">
        <f>IF(N732="nulová",J732,0)</f>
        <v>0</v>
      </c>
      <c r="BJ732" s="18" t="s">
        <v>23</v>
      </c>
      <c r="BK732" s="193">
        <f>ROUND(I732*H732,2)</f>
        <v>0</v>
      </c>
      <c r="BL732" s="18" t="s">
        <v>141</v>
      </c>
      <c r="BM732" s="18" t="s">
        <v>1118</v>
      </c>
    </row>
    <row r="733" spans="2:65" s="11" customFormat="1">
      <c r="B733" s="194"/>
      <c r="C733" s="195"/>
      <c r="D733" s="196" t="s">
        <v>143</v>
      </c>
      <c r="E733" s="197" t="s">
        <v>32</v>
      </c>
      <c r="F733" s="198" t="s">
        <v>984</v>
      </c>
      <c r="G733" s="195"/>
      <c r="H733" s="199" t="s">
        <v>32</v>
      </c>
      <c r="I733" s="200"/>
      <c r="J733" s="195"/>
      <c r="K733" s="195"/>
      <c r="L733" s="201"/>
      <c r="M733" s="202"/>
      <c r="N733" s="203"/>
      <c r="O733" s="203"/>
      <c r="P733" s="203"/>
      <c r="Q733" s="203"/>
      <c r="R733" s="203"/>
      <c r="S733" s="203"/>
      <c r="T733" s="204"/>
      <c r="AT733" s="205" t="s">
        <v>143</v>
      </c>
      <c r="AU733" s="205" t="s">
        <v>84</v>
      </c>
      <c r="AV733" s="11" t="s">
        <v>23</v>
      </c>
      <c r="AW733" s="11" t="s">
        <v>39</v>
      </c>
      <c r="AX733" s="11" t="s">
        <v>76</v>
      </c>
      <c r="AY733" s="205" t="s">
        <v>134</v>
      </c>
    </row>
    <row r="734" spans="2:65" s="12" customFormat="1">
      <c r="B734" s="206"/>
      <c r="C734" s="207"/>
      <c r="D734" s="196" t="s">
        <v>143</v>
      </c>
      <c r="E734" s="208" t="s">
        <v>32</v>
      </c>
      <c r="F734" s="209" t="s">
        <v>1119</v>
      </c>
      <c r="G734" s="207"/>
      <c r="H734" s="210">
        <v>210</v>
      </c>
      <c r="I734" s="211"/>
      <c r="J734" s="207"/>
      <c r="K734" s="207"/>
      <c r="L734" s="212"/>
      <c r="M734" s="213"/>
      <c r="N734" s="214"/>
      <c r="O734" s="214"/>
      <c r="P734" s="214"/>
      <c r="Q734" s="214"/>
      <c r="R734" s="214"/>
      <c r="S734" s="214"/>
      <c r="T734" s="215"/>
      <c r="AT734" s="216" t="s">
        <v>143</v>
      </c>
      <c r="AU734" s="216" t="s">
        <v>84</v>
      </c>
      <c r="AV734" s="12" t="s">
        <v>84</v>
      </c>
      <c r="AW734" s="12" t="s">
        <v>39</v>
      </c>
      <c r="AX734" s="12" t="s">
        <v>76</v>
      </c>
      <c r="AY734" s="216" t="s">
        <v>134</v>
      </c>
    </row>
    <row r="735" spans="2:65" s="11" customFormat="1">
      <c r="B735" s="194"/>
      <c r="C735" s="195"/>
      <c r="D735" s="196" t="s">
        <v>143</v>
      </c>
      <c r="E735" s="197" t="s">
        <v>32</v>
      </c>
      <c r="F735" s="198" t="s">
        <v>992</v>
      </c>
      <c r="G735" s="195"/>
      <c r="H735" s="199" t="s">
        <v>32</v>
      </c>
      <c r="I735" s="200"/>
      <c r="J735" s="195"/>
      <c r="K735" s="195"/>
      <c r="L735" s="201"/>
      <c r="M735" s="202"/>
      <c r="N735" s="203"/>
      <c r="O735" s="203"/>
      <c r="P735" s="203"/>
      <c r="Q735" s="203"/>
      <c r="R735" s="203"/>
      <c r="S735" s="203"/>
      <c r="T735" s="204"/>
      <c r="AT735" s="205" t="s">
        <v>143</v>
      </c>
      <c r="AU735" s="205" t="s">
        <v>84</v>
      </c>
      <c r="AV735" s="11" t="s">
        <v>23</v>
      </c>
      <c r="AW735" s="11" t="s">
        <v>39</v>
      </c>
      <c r="AX735" s="11" t="s">
        <v>76</v>
      </c>
      <c r="AY735" s="205" t="s">
        <v>134</v>
      </c>
    </row>
    <row r="736" spans="2:65" s="12" customFormat="1">
      <c r="B736" s="206"/>
      <c r="C736" s="207"/>
      <c r="D736" s="196" t="s">
        <v>143</v>
      </c>
      <c r="E736" s="208" t="s">
        <v>32</v>
      </c>
      <c r="F736" s="209" t="s">
        <v>1120</v>
      </c>
      <c r="G736" s="207"/>
      <c r="H736" s="210">
        <v>104</v>
      </c>
      <c r="I736" s="211"/>
      <c r="J736" s="207"/>
      <c r="K736" s="207"/>
      <c r="L736" s="212"/>
      <c r="M736" s="213"/>
      <c r="N736" s="214"/>
      <c r="O736" s="214"/>
      <c r="P736" s="214"/>
      <c r="Q736" s="214"/>
      <c r="R736" s="214"/>
      <c r="S736" s="214"/>
      <c r="T736" s="215"/>
      <c r="AT736" s="216" t="s">
        <v>143</v>
      </c>
      <c r="AU736" s="216" t="s">
        <v>84</v>
      </c>
      <c r="AV736" s="12" t="s">
        <v>84</v>
      </c>
      <c r="AW736" s="12" t="s">
        <v>39</v>
      </c>
      <c r="AX736" s="12" t="s">
        <v>76</v>
      </c>
      <c r="AY736" s="216" t="s">
        <v>134</v>
      </c>
    </row>
    <row r="737" spans="2:65" s="11" customFormat="1">
      <c r="B737" s="194"/>
      <c r="C737" s="195"/>
      <c r="D737" s="196" t="s">
        <v>143</v>
      </c>
      <c r="E737" s="197" t="s">
        <v>32</v>
      </c>
      <c r="F737" s="198" t="s">
        <v>1037</v>
      </c>
      <c r="G737" s="195"/>
      <c r="H737" s="199" t="s">
        <v>32</v>
      </c>
      <c r="I737" s="200"/>
      <c r="J737" s="195"/>
      <c r="K737" s="195"/>
      <c r="L737" s="201"/>
      <c r="M737" s="202"/>
      <c r="N737" s="203"/>
      <c r="O737" s="203"/>
      <c r="P737" s="203"/>
      <c r="Q737" s="203"/>
      <c r="R737" s="203"/>
      <c r="S737" s="203"/>
      <c r="T737" s="204"/>
      <c r="AT737" s="205" t="s">
        <v>143</v>
      </c>
      <c r="AU737" s="205" t="s">
        <v>84</v>
      </c>
      <c r="AV737" s="11" t="s">
        <v>23</v>
      </c>
      <c r="AW737" s="11" t="s">
        <v>39</v>
      </c>
      <c r="AX737" s="11" t="s">
        <v>76</v>
      </c>
      <c r="AY737" s="205" t="s">
        <v>134</v>
      </c>
    </row>
    <row r="738" spans="2:65" s="12" customFormat="1">
      <c r="B738" s="206"/>
      <c r="C738" s="207"/>
      <c r="D738" s="196" t="s">
        <v>143</v>
      </c>
      <c r="E738" s="208" t="s">
        <v>32</v>
      </c>
      <c r="F738" s="209" t="s">
        <v>1120</v>
      </c>
      <c r="G738" s="207"/>
      <c r="H738" s="210">
        <v>104</v>
      </c>
      <c r="I738" s="211"/>
      <c r="J738" s="207"/>
      <c r="K738" s="207"/>
      <c r="L738" s="212"/>
      <c r="M738" s="213"/>
      <c r="N738" s="214"/>
      <c r="O738" s="214"/>
      <c r="P738" s="214"/>
      <c r="Q738" s="214"/>
      <c r="R738" s="214"/>
      <c r="S738" s="214"/>
      <c r="T738" s="215"/>
      <c r="AT738" s="216" t="s">
        <v>143</v>
      </c>
      <c r="AU738" s="216" t="s">
        <v>84</v>
      </c>
      <c r="AV738" s="12" t="s">
        <v>84</v>
      </c>
      <c r="AW738" s="12" t="s">
        <v>39</v>
      </c>
      <c r="AX738" s="12" t="s">
        <v>76</v>
      </c>
      <c r="AY738" s="216" t="s">
        <v>134</v>
      </c>
    </row>
    <row r="739" spans="2:65" s="11" customFormat="1">
      <c r="B739" s="194"/>
      <c r="C739" s="195"/>
      <c r="D739" s="196" t="s">
        <v>143</v>
      </c>
      <c r="E739" s="197" t="s">
        <v>32</v>
      </c>
      <c r="F739" s="198" t="s">
        <v>1034</v>
      </c>
      <c r="G739" s="195"/>
      <c r="H739" s="199" t="s">
        <v>32</v>
      </c>
      <c r="I739" s="200"/>
      <c r="J739" s="195"/>
      <c r="K739" s="195"/>
      <c r="L739" s="201"/>
      <c r="M739" s="202"/>
      <c r="N739" s="203"/>
      <c r="O739" s="203"/>
      <c r="P739" s="203"/>
      <c r="Q739" s="203"/>
      <c r="R739" s="203"/>
      <c r="S739" s="203"/>
      <c r="T739" s="204"/>
      <c r="AT739" s="205" t="s">
        <v>143</v>
      </c>
      <c r="AU739" s="205" t="s">
        <v>84</v>
      </c>
      <c r="AV739" s="11" t="s">
        <v>23</v>
      </c>
      <c r="AW739" s="11" t="s">
        <v>39</v>
      </c>
      <c r="AX739" s="11" t="s">
        <v>76</v>
      </c>
      <c r="AY739" s="205" t="s">
        <v>134</v>
      </c>
    </row>
    <row r="740" spans="2:65" s="12" customFormat="1">
      <c r="B740" s="206"/>
      <c r="C740" s="207"/>
      <c r="D740" s="196" t="s">
        <v>143</v>
      </c>
      <c r="E740" s="208" t="s">
        <v>32</v>
      </c>
      <c r="F740" s="209" t="s">
        <v>1121</v>
      </c>
      <c r="G740" s="207"/>
      <c r="H740" s="210">
        <v>318</v>
      </c>
      <c r="I740" s="211"/>
      <c r="J740" s="207"/>
      <c r="K740" s="207"/>
      <c r="L740" s="212"/>
      <c r="M740" s="213"/>
      <c r="N740" s="214"/>
      <c r="O740" s="214"/>
      <c r="P740" s="214"/>
      <c r="Q740" s="214"/>
      <c r="R740" s="214"/>
      <c r="S740" s="214"/>
      <c r="T740" s="215"/>
      <c r="AT740" s="216" t="s">
        <v>143</v>
      </c>
      <c r="AU740" s="216" t="s">
        <v>84</v>
      </c>
      <c r="AV740" s="12" t="s">
        <v>84</v>
      </c>
      <c r="AW740" s="12" t="s">
        <v>39</v>
      </c>
      <c r="AX740" s="12" t="s">
        <v>76</v>
      </c>
      <c r="AY740" s="216" t="s">
        <v>134</v>
      </c>
    </row>
    <row r="741" spans="2:65" s="11" customFormat="1">
      <c r="B741" s="194"/>
      <c r="C741" s="195"/>
      <c r="D741" s="196" t="s">
        <v>143</v>
      </c>
      <c r="E741" s="197" t="s">
        <v>32</v>
      </c>
      <c r="F741" s="198" t="s">
        <v>994</v>
      </c>
      <c r="G741" s="195"/>
      <c r="H741" s="199" t="s">
        <v>32</v>
      </c>
      <c r="I741" s="200"/>
      <c r="J741" s="195"/>
      <c r="K741" s="195"/>
      <c r="L741" s="201"/>
      <c r="M741" s="202"/>
      <c r="N741" s="203"/>
      <c r="O741" s="203"/>
      <c r="P741" s="203"/>
      <c r="Q741" s="203"/>
      <c r="R741" s="203"/>
      <c r="S741" s="203"/>
      <c r="T741" s="204"/>
      <c r="AT741" s="205" t="s">
        <v>143</v>
      </c>
      <c r="AU741" s="205" t="s">
        <v>84</v>
      </c>
      <c r="AV741" s="11" t="s">
        <v>23</v>
      </c>
      <c r="AW741" s="11" t="s">
        <v>39</v>
      </c>
      <c r="AX741" s="11" t="s">
        <v>76</v>
      </c>
      <c r="AY741" s="205" t="s">
        <v>134</v>
      </c>
    </row>
    <row r="742" spans="2:65" s="12" customFormat="1">
      <c r="B742" s="206"/>
      <c r="C742" s="207"/>
      <c r="D742" s="196" t="s">
        <v>143</v>
      </c>
      <c r="E742" s="208" t="s">
        <v>32</v>
      </c>
      <c r="F742" s="209" t="s">
        <v>1122</v>
      </c>
      <c r="G742" s="207"/>
      <c r="H742" s="210">
        <v>24</v>
      </c>
      <c r="I742" s="211"/>
      <c r="J742" s="207"/>
      <c r="K742" s="207"/>
      <c r="L742" s="212"/>
      <c r="M742" s="213"/>
      <c r="N742" s="214"/>
      <c r="O742" s="214"/>
      <c r="P742" s="214"/>
      <c r="Q742" s="214"/>
      <c r="R742" s="214"/>
      <c r="S742" s="214"/>
      <c r="T742" s="215"/>
      <c r="AT742" s="216" t="s">
        <v>143</v>
      </c>
      <c r="AU742" s="216" t="s">
        <v>84</v>
      </c>
      <c r="AV742" s="12" t="s">
        <v>84</v>
      </c>
      <c r="AW742" s="12" t="s">
        <v>39</v>
      </c>
      <c r="AX742" s="12" t="s">
        <v>76</v>
      </c>
      <c r="AY742" s="216" t="s">
        <v>134</v>
      </c>
    </row>
    <row r="743" spans="2:65" s="13" customFormat="1">
      <c r="B743" s="217"/>
      <c r="C743" s="218"/>
      <c r="D743" s="219" t="s">
        <v>143</v>
      </c>
      <c r="E743" s="220" t="s">
        <v>32</v>
      </c>
      <c r="F743" s="221" t="s">
        <v>150</v>
      </c>
      <c r="G743" s="218"/>
      <c r="H743" s="222">
        <v>760</v>
      </c>
      <c r="I743" s="223"/>
      <c r="J743" s="218"/>
      <c r="K743" s="218"/>
      <c r="L743" s="224"/>
      <c r="M743" s="225"/>
      <c r="N743" s="226"/>
      <c r="O743" s="226"/>
      <c r="P743" s="226"/>
      <c r="Q743" s="226"/>
      <c r="R743" s="226"/>
      <c r="S743" s="226"/>
      <c r="T743" s="227"/>
      <c r="AT743" s="228" t="s">
        <v>143</v>
      </c>
      <c r="AU743" s="228" t="s">
        <v>84</v>
      </c>
      <c r="AV743" s="13" t="s">
        <v>141</v>
      </c>
      <c r="AW743" s="13" t="s">
        <v>39</v>
      </c>
      <c r="AX743" s="13" t="s">
        <v>23</v>
      </c>
      <c r="AY743" s="228" t="s">
        <v>134</v>
      </c>
    </row>
    <row r="744" spans="2:65" s="1" customFormat="1" ht="28.9" customHeight="1">
      <c r="B744" s="35"/>
      <c r="C744" s="182" t="s">
        <v>696</v>
      </c>
      <c r="D744" s="182" t="s">
        <v>136</v>
      </c>
      <c r="E744" s="183" t="s">
        <v>666</v>
      </c>
      <c r="F744" s="184" t="s">
        <v>667</v>
      </c>
      <c r="G744" s="185" t="s">
        <v>198</v>
      </c>
      <c r="H744" s="186">
        <v>514</v>
      </c>
      <c r="I744" s="187"/>
      <c r="J744" s="188">
        <f>ROUND(I744*H744,2)</f>
        <v>0</v>
      </c>
      <c r="K744" s="184" t="s">
        <v>140</v>
      </c>
      <c r="L744" s="55"/>
      <c r="M744" s="189" t="s">
        <v>32</v>
      </c>
      <c r="N744" s="190" t="s">
        <v>47</v>
      </c>
      <c r="O744" s="36"/>
      <c r="P744" s="191">
        <f>O744*H744</f>
        <v>0</v>
      </c>
      <c r="Q744" s="191">
        <v>0</v>
      </c>
      <c r="R744" s="191">
        <f>Q744*H744</f>
        <v>0</v>
      </c>
      <c r="S744" s="191">
        <v>0</v>
      </c>
      <c r="T744" s="192">
        <f>S744*H744</f>
        <v>0</v>
      </c>
      <c r="AR744" s="18" t="s">
        <v>141</v>
      </c>
      <c r="AT744" s="18" t="s">
        <v>136</v>
      </c>
      <c r="AU744" s="18" t="s">
        <v>84</v>
      </c>
      <c r="AY744" s="18" t="s">
        <v>134</v>
      </c>
      <c r="BE744" s="193">
        <f>IF(N744="základní",J744,0)</f>
        <v>0</v>
      </c>
      <c r="BF744" s="193">
        <f>IF(N744="snížená",J744,0)</f>
        <v>0</v>
      </c>
      <c r="BG744" s="193">
        <f>IF(N744="zákl. přenesená",J744,0)</f>
        <v>0</v>
      </c>
      <c r="BH744" s="193">
        <f>IF(N744="sníž. přenesená",J744,0)</f>
        <v>0</v>
      </c>
      <c r="BI744" s="193">
        <f>IF(N744="nulová",J744,0)</f>
        <v>0</v>
      </c>
      <c r="BJ744" s="18" t="s">
        <v>23</v>
      </c>
      <c r="BK744" s="193">
        <f>ROUND(I744*H744,2)</f>
        <v>0</v>
      </c>
      <c r="BL744" s="18" t="s">
        <v>141</v>
      </c>
      <c r="BM744" s="18" t="s">
        <v>1123</v>
      </c>
    </row>
    <row r="745" spans="2:65" s="11" customFormat="1">
      <c r="B745" s="194"/>
      <c r="C745" s="195"/>
      <c r="D745" s="196" t="s">
        <v>143</v>
      </c>
      <c r="E745" s="197" t="s">
        <v>32</v>
      </c>
      <c r="F745" s="198" t="s">
        <v>984</v>
      </c>
      <c r="G745" s="195"/>
      <c r="H745" s="199" t="s">
        <v>32</v>
      </c>
      <c r="I745" s="200"/>
      <c r="J745" s="195"/>
      <c r="K745" s="195"/>
      <c r="L745" s="201"/>
      <c r="M745" s="202"/>
      <c r="N745" s="203"/>
      <c r="O745" s="203"/>
      <c r="P745" s="203"/>
      <c r="Q745" s="203"/>
      <c r="R745" s="203"/>
      <c r="S745" s="203"/>
      <c r="T745" s="204"/>
      <c r="AT745" s="205" t="s">
        <v>143</v>
      </c>
      <c r="AU745" s="205" t="s">
        <v>84</v>
      </c>
      <c r="AV745" s="11" t="s">
        <v>23</v>
      </c>
      <c r="AW745" s="11" t="s">
        <v>39</v>
      </c>
      <c r="AX745" s="11" t="s">
        <v>76</v>
      </c>
      <c r="AY745" s="205" t="s">
        <v>134</v>
      </c>
    </row>
    <row r="746" spans="2:65" s="12" customFormat="1">
      <c r="B746" s="206"/>
      <c r="C746" s="207"/>
      <c r="D746" s="196" t="s">
        <v>143</v>
      </c>
      <c r="E746" s="208" t="s">
        <v>32</v>
      </c>
      <c r="F746" s="209" t="s">
        <v>1124</v>
      </c>
      <c r="G746" s="207"/>
      <c r="H746" s="210">
        <v>196</v>
      </c>
      <c r="I746" s="211"/>
      <c r="J746" s="207"/>
      <c r="K746" s="207"/>
      <c r="L746" s="212"/>
      <c r="M746" s="213"/>
      <c r="N746" s="214"/>
      <c r="O746" s="214"/>
      <c r="P746" s="214"/>
      <c r="Q746" s="214"/>
      <c r="R746" s="214"/>
      <c r="S746" s="214"/>
      <c r="T746" s="215"/>
      <c r="AT746" s="216" t="s">
        <v>143</v>
      </c>
      <c r="AU746" s="216" t="s">
        <v>84</v>
      </c>
      <c r="AV746" s="12" t="s">
        <v>84</v>
      </c>
      <c r="AW746" s="12" t="s">
        <v>39</v>
      </c>
      <c r="AX746" s="12" t="s">
        <v>76</v>
      </c>
      <c r="AY746" s="216" t="s">
        <v>134</v>
      </c>
    </row>
    <row r="747" spans="2:65" s="11" customFormat="1">
      <c r="B747" s="194"/>
      <c r="C747" s="195"/>
      <c r="D747" s="196" t="s">
        <v>143</v>
      </c>
      <c r="E747" s="197" t="s">
        <v>32</v>
      </c>
      <c r="F747" s="198" t="s">
        <v>1034</v>
      </c>
      <c r="G747" s="195"/>
      <c r="H747" s="199" t="s">
        <v>32</v>
      </c>
      <c r="I747" s="200"/>
      <c r="J747" s="195"/>
      <c r="K747" s="195"/>
      <c r="L747" s="201"/>
      <c r="M747" s="202"/>
      <c r="N747" s="203"/>
      <c r="O747" s="203"/>
      <c r="P747" s="203"/>
      <c r="Q747" s="203"/>
      <c r="R747" s="203"/>
      <c r="S747" s="203"/>
      <c r="T747" s="204"/>
      <c r="AT747" s="205" t="s">
        <v>143</v>
      </c>
      <c r="AU747" s="205" t="s">
        <v>84</v>
      </c>
      <c r="AV747" s="11" t="s">
        <v>23</v>
      </c>
      <c r="AW747" s="11" t="s">
        <v>39</v>
      </c>
      <c r="AX747" s="11" t="s">
        <v>76</v>
      </c>
      <c r="AY747" s="205" t="s">
        <v>134</v>
      </c>
    </row>
    <row r="748" spans="2:65" s="12" customFormat="1">
      <c r="B748" s="206"/>
      <c r="C748" s="207"/>
      <c r="D748" s="196" t="s">
        <v>143</v>
      </c>
      <c r="E748" s="208" t="s">
        <v>32</v>
      </c>
      <c r="F748" s="209" t="s">
        <v>1125</v>
      </c>
      <c r="G748" s="207"/>
      <c r="H748" s="210">
        <v>318</v>
      </c>
      <c r="I748" s="211"/>
      <c r="J748" s="207"/>
      <c r="K748" s="207"/>
      <c r="L748" s="212"/>
      <c r="M748" s="213"/>
      <c r="N748" s="214"/>
      <c r="O748" s="214"/>
      <c r="P748" s="214"/>
      <c r="Q748" s="214"/>
      <c r="R748" s="214"/>
      <c r="S748" s="214"/>
      <c r="T748" s="215"/>
      <c r="AT748" s="216" t="s">
        <v>143</v>
      </c>
      <c r="AU748" s="216" t="s">
        <v>84</v>
      </c>
      <c r="AV748" s="12" t="s">
        <v>84</v>
      </c>
      <c r="AW748" s="12" t="s">
        <v>39</v>
      </c>
      <c r="AX748" s="12" t="s">
        <v>76</v>
      </c>
      <c r="AY748" s="216" t="s">
        <v>134</v>
      </c>
    </row>
    <row r="749" spans="2:65" s="13" customFormat="1">
      <c r="B749" s="217"/>
      <c r="C749" s="218"/>
      <c r="D749" s="219" t="s">
        <v>143</v>
      </c>
      <c r="E749" s="220" t="s">
        <v>32</v>
      </c>
      <c r="F749" s="221" t="s">
        <v>150</v>
      </c>
      <c r="G749" s="218"/>
      <c r="H749" s="222">
        <v>514</v>
      </c>
      <c r="I749" s="223"/>
      <c r="J749" s="218"/>
      <c r="K749" s="218"/>
      <c r="L749" s="224"/>
      <c r="M749" s="225"/>
      <c r="N749" s="226"/>
      <c r="O749" s="226"/>
      <c r="P749" s="226"/>
      <c r="Q749" s="226"/>
      <c r="R749" s="226"/>
      <c r="S749" s="226"/>
      <c r="T749" s="227"/>
      <c r="AT749" s="228" t="s">
        <v>143</v>
      </c>
      <c r="AU749" s="228" t="s">
        <v>84</v>
      </c>
      <c r="AV749" s="13" t="s">
        <v>141</v>
      </c>
      <c r="AW749" s="13" t="s">
        <v>39</v>
      </c>
      <c r="AX749" s="13" t="s">
        <v>23</v>
      </c>
      <c r="AY749" s="228" t="s">
        <v>134</v>
      </c>
    </row>
    <row r="750" spans="2:65" s="1" customFormat="1" ht="28.9" customHeight="1">
      <c r="B750" s="35"/>
      <c r="C750" s="182" t="s">
        <v>555</v>
      </c>
      <c r="D750" s="182" t="s">
        <v>136</v>
      </c>
      <c r="E750" s="183" t="s">
        <v>670</v>
      </c>
      <c r="F750" s="184" t="s">
        <v>671</v>
      </c>
      <c r="G750" s="185" t="s">
        <v>198</v>
      </c>
      <c r="H750" s="186">
        <v>246</v>
      </c>
      <c r="I750" s="187"/>
      <c r="J750" s="188">
        <f>ROUND(I750*H750,2)</f>
        <v>0</v>
      </c>
      <c r="K750" s="184" t="s">
        <v>140</v>
      </c>
      <c r="L750" s="55"/>
      <c r="M750" s="189" t="s">
        <v>32</v>
      </c>
      <c r="N750" s="190" t="s">
        <v>47</v>
      </c>
      <c r="O750" s="36"/>
      <c r="P750" s="191">
        <f>O750*H750</f>
        <v>0</v>
      </c>
      <c r="Q750" s="191">
        <v>0</v>
      </c>
      <c r="R750" s="191">
        <f>Q750*H750</f>
        <v>0</v>
      </c>
      <c r="S750" s="191">
        <v>0</v>
      </c>
      <c r="T750" s="192">
        <f>S750*H750</f>
        <v>0</v>
      </c>
      <c r="AR750" s="18" t="s">
        <v>141</v>
      </c>
      <c r="AT750" s="18" t="s">
        <v>136</v>
      </c>
      <c r="AU750" s="18" t="s">
        <v>84</v>
      </c>
      <c r="AY750" s="18" t="s">
        <v>134</v>
      </c>
      <c r="BE750" s="193">
        <f>IF(N750="základní",J750,0)</f>
        <v>0</v>
      </c>
      <c r="BF750" s="193">
        <f>IF(N750="snížená",J750,0)</f>
        <v>0</v>
      </c>
      <c r="BG750" s="193">
        <f>IF(N750="zákl. přenesená",J750,0)</f>
        <v>0</v>
      </c>
      <c r="BH750" s="193">
        <f>IF(N750="sníž. přenesená",J750,0)</f>
        <v>0</v>
      </c>
      <c r="BI750" s="193">
        <f>IF(N750="nulová",J750,0)</f>
        <v>0</v>
      </c>
      <c r="BJ750" s="18" t="s">
        <v>23</v>
      </c>
      <c r="BK750" s="193">
        <f>ROUND(I750*H750,2)</f>
        <v>0</v>
      </c>
      <c r="BL750" s="18" t="s">
        <v>141</v>
      </c>
      <c r="BM750" s="18" t="s">
        <v>1126</v>
      </c>
    </row>
    <row r="751" spans="2:65" s="11" customFormat="1">
      <c r="B751" s="194"/>
      <c r="C751" s="195"/>
      <c r="D751" s="196" t="s">
        <v>143</v>
      </c>
      <c r="E751" s="197" t="s">
        <v>32</v>
      </c>
      <c r="F751" s="198" t="s">
        <v>984</v>
      </c>
      <c r="G751" s="195"/>
      <c r="H751" s="199" t="s">
        <v>32</v>
      </c>
      <c r="I751" s="200"/>
      <c r="J751" s="195"/>
      <c r="K751" s="195"/>
      <c r="L751" s="201"/>
      <c r="M751" s="202"/>
      <c r="N751" s="203"/>
      <c r="O751" s="203"/>
      <c r="P751" s="203"/>
      <c r="Q751" s="203"/>
      <c r="R751" s="203"/>
      <c r="S751" s="203"/>
      <c r="T751" s="204"/>
      <c r="AT751" s="205" t="s">
        <v>143</v>
      </c>
      <c r="AU751" s="205" t="s">
        <v>84</v>
      </c>
      <c r="AV751" s="11" t="s">
        <v>23</v>
      </c>
      <c r="AW751" s="11" t="s">
        <v>39</v>
      </c>
      <c r="AX751" s="11" t="s">
        <v>76</v>
      </c>
      <c r="AY751" s="205" t="s">
        <v>134</v>
      </c>
    </row>
    <row r="752" spans="2:65" s="12" customFormat="1">
      <c r="B752" s="206"/>
      <c r="C752" s="207"/>
      <c r="D752" s="196" t="s">
        <v>143</v>
      </c>
      <c r="E752" s="208" t="s">
        <v>32</v>
      </c>
      <c r="F752" s="209" t="s">
        <v>1127</v>
      </c>
      <c r="G752" s="207"/>
      <c r="H752" s="210">
        <v>14</v>
      </c>
      <c r="I752" s="211"/>
      <c r="J752" s="207"/>
      <c r="K752" s="207"/>
      <c r="L752" s="212"/>
      <c r="M752" s="213"/>
      <c r="N752" s="214"/>
      <c r="O752" s="214"/>
      <c r="P752" s="214"/>
      <c r="Q752" s="214"/>
      <c r="R752" s="214"/>
      <c r="S752" s="214"/>
      <c r="T752" s="215"/>
      <c r="AT752" s="216" t="s">
        <v>143</v>
      </c>
      <c r="AU752" s="216" t="s">
        <v>84</v>
      </c>
      <c r="AV752" s="12" t="s">
        <v>84</v>
      </c>
      <c r="AW752" s="12" t="s">
        <v>39</v>
      </c>
      <c r="AX752" s="12" t="s">
        <v>76</v>
      </c>
      <c r="AY752" s="216" t="s">
        <v>134</v>
      </c>
    </row>
    <row r="753" spans="2:65" s="11" customFormat="1">
      <c r="B753" s="194"/>
      <c r="C753" s="195"/>
      <c r="D753" s="196" t="s">
        <v>143</v>
      </c>
      <c r="E753" s="197" t="s">
        <v>32</v>
      </c>
      <c r="F753" s="198" t="s">
        <v>1128</v>
      </c>
      <c r="G753" s="195"/>
      <c r="H753" s="199" t="s">
        <v>32</v>
      </c>
      <c r="I753" s="200"/>
      <c r="J753" s="195"/>
      <c r="K753" s="195"/>
      <c r="L753" s="201"/>
      <c r="M753" s="202"/>
      <c r="N753" s="203"/>
      <c r="O753" s="203"/>
      <c r="P753" s="203"/>
      <c r="Q753" s="203"/>
      <c r="R753" s="203"/>
      <c r="S753" s="203"/>
      <c r="T753" s="204"/>
      <c r="AT753" s="205" t="s">
        <v>143</v>
      </c>
      <c r="AU753" s="205" t="s">
        <v>84</v>
      </c>
      <c r="AV753" s="11" t="s">
        <v>23</v>
      </c>
      <c r="AW753" s="11" t="s">
        <v>39</v>
      </c>
      <c r="AX753" s="11" t="s">
        <v>76</v>
      </c>
      <c r="AY753" s="205" t="s">
        <v>134</v>
      </c>
    </row>
    <row r="754" spans="2:65" s="12" customFormat="1">
      <c r="B754" s="206"/>
      <c r="C754" s="207"/>
      <c r="D754" s="196" t="s">
        <v>143</v>
      </c>
      <c r="E754" s="208" t="s">
        <v>32</v>
      </c>
      <c r="F754" s="209" t="s">
        <v>1120</v>
      </c>
      <c r="G754" s="207"/>
      <c r="H754" s="210">
        <v>104</v>
      </c>
      <c r="I754" s="211"/>
      <c r="J754" s="207"/>
      <c r="K754" s="207"/>
      <c r="L754" s="212"/>
      <c r="M754" s="213"/>
      <c r="N754" s="214"/>
      <c r="O754" s="214"/>
      <c r="P754" s="214"/>
      <c r="Q754" s="214"/>
      <c r="R754" s="214"/>
      <c r="S754" s="214"/>
      <c r="T754" s="215"/>
      <c r="AT754" s="216" t="s">
        <v>143</v>
      </c>
      <c r="AU754" s="216" t="s">
        <v>84</v>
      </c>
      <c r="AV754" s="12" t="s">
        <v>84</v>
      </c>
      <c r="AW754" s="12" t="s">
        <v>39</v>
      </c>
      <c r="AX754" s="12" t="s">
        <v>76</v>
      </c>
      <c r="AY754" s="216" t="s">
        <v>134</v>
      </c>
    </row>
    <row r="755" spans="2:65" s="11" customFormat="1">
      <c r="B755" s="194"/>
      <c r="C755" s="195"/>
      <c r="D755" s="196" t="s">
        <v>143</v>
      </c>
      <c r="E755" s="197" t="s">
        <v>32</v>
      </c>
      <c r="F755" s="198" t="s">
        <v>1037</v>
      </c>
      <c r="G755" s="195"/>
      <c r="H755" s="199" t="s">
        <v>32</v>
      </c>
      <c r="I755" s="200"/>
      <c r="J755" s="195"/>
      <c r="K755" s="195"/>
      <c r="L755" s="201"/>
      <c r="M755" s="202"/>
      <c r="N755" s="203"/>
      <c r="O755" s="203"/>
      <c r="P755" s="203"/>
      <c r="Q755" s="203"/>
      <c r="R755" s="203"/>
      <c r="S755" s="203"/>
      <c r="T755" s="204"/>
      <c r="AT755" s="205" t="s">
        <v>143</v>
      </c>
      <c r="AU755" s="205" t="s">
        <v>84</v>
      </c>
      <c r="AV755" s="11" t="s">
        <v>23</v>
      </c>
      <c r="AW755" s="11" t="s">
        <v>39</v>
      </c>
      <c r="AX755" s="11" t="s">
        <v>76</v>
      </c>
      <c r="AY755" s="205" t="s">
        <v>134</v>
      </c>
    </row>
    <row r="756" spans="2:65" s="12" customFormat="1">
      <c r="B756" s="206"/>
      <c r="C756" s="207"/>
      <c r="D756" s="196" t="s">
        <v>143</v>
      </c>
      <c r="E756" s="208" t="s">
        <v>32</v>
      </c>
      <c r="F756" s="209" t="s">
        <v>1120</v>
      </c>
      <c r="G756" s="207"/>
      <c r="H756" s="210">
        <v>104</v>
      </c>
      <c r="I756" s="211"/>
      <c r="J756" s="207"/>
      <c r="K756" s="207"/>
      <c r="L756" s="212"/>
      <c r="M756" s="213"/>
      <c r="N756" s="214"/>
      <c r="O756" s="214"/>
      <c r="P756" s="214"/>
      <c r="Q756" s="214"/>
      <c r="R756" s="214"/>
      <c r="S756" s="214"/>
      <c r="T756" s="215"/>
      <c r="AT756" s="216" t="s">
        <v>143</v>
      </c>
      <c r="AU756" s="216" t="s">
        <v>84</v>
      </c>
      <c r="AV756" s="12" t="s">
        <v>84</v>
      </c>
      <c r="AW756" s="12" t="s">
        <v>39</v>
      </c>
      <c r="AX756" s="12" t="s">
        <v>76</v>
      </c>
      <c r="AY756" s="216" t="s">
        <v>134</v>
      </c>
    </row>
    <row r="757" spans="2:65" s="11" customFormat="1">
      <c r="B757" s="194"/>
      <c r="C757" s="195"/>
      <c r="D757" s="196" t="s">
        <v>143</v>
      </c>
      <c r="E757" s="197" t="s">
        <v>32</v>
      </c>
      <c r="F757" s="198" t="s">
        <v>994</v>
      </c>
      <c r="G757" s="195"/>
      <c r="H757" s="199" t="s">
        <v>32</v>
      </c>
      <c r="I757" s="200"/>
      <c r="J757" s="195"/>
      <c r="K757" s="195"/>
      <c r="L757" s="201"/>
      <c r="M757" s="202"/>
      <c r="N757" s="203"/>
      <c r="O757" s="203"/>
      <c r="P757" s="203"/>
      <c r="Q757" s="203"/>
      <c r="R757" s="203"/>
      <c r="S757" s="203"/>
      <c r="T757" s="204"/>
      <c r="AT757" s="205" t="s">
        <v>143</v>
      </c>
      <c r="AU757" s="205" t="s">
        <v>84</v>
      </c>
      <c r="AV757" s="11" t="s">
        <v>23</v>
      </c>
      <c r="AW757" s="11" t="s">
        <v>39</v>
      </c>
      <c r="AX757" s="11" t="s">
        <v>76</v>
      </c>
      <c r="AY757" s="205" t="s">
        <v>134</v>
      </c>
    </row>
    <row r="758" spans="2:65" s="12" customFormat="1">
      <c r="B758" s="206"/>
      <c r="C758" s="207"/>
      <c r="D758" s="196" t="s">
        <v>143</v>
      </c>
      <c r="E758" s="208" t="s">
        <v>32</v>
      </c>
      <c r="F758" s="209" t="s">
        <v>1122</v>
      </c>
      <c r="G758" s="207"/>
      <c r="H758" s="210">
        <v>24</v>
      </c>
      <c r="I758" s="211"/>
      <c r="J758" s="207"/>
      <c r="K758" s="207"/>
      <c r="L758" s="212"/>
      <c r="M758" s="213"/>
      <c r="N758" s="214"/>
      <c r="O758" s="214"/>
      <c r="P758" s="214"/>
      <c r="Q758" s="214"/>
      <c r="R758" s="214"/>
      <c r="S758" s="214"/>
      <c r="T758" s="215"/>
      <c r="AT758" s="216" t="s">
        <v>143</v>
      </c>
      <c r="AU758" s="216" t="s">
        <v>84</v>
      </c>
      <c r="AV758" s="12" t="s">
        <v>84</v>
      </c>
      <c r="AW758" s="12" t="s">
        <v>39</v>
      </c>
      <c r="AX758" s="12" t="s">
        <v>76</v>
      </c>
      <c r="AY758" s="216" t="s">
        <v>134</v>
      </c>
    </row>
    <row r="759" spans="2:65" s="13" customFormat="1">
      <c r="B759" s="217"/>
      <c r="C759" s="218"/>
      <c r="D759" s="219" t="s">
        <v>143</v>
      </c>
      <c r="E759" s="220" t="s">
        <v>32</v>
      </c>
      <c r="F759" s="221" t="s">
        <v>150</v>
      </c>
      <c r="G759" s="218"/>
      <c r="H759" s="222">
        <v>246</v>
      </c>
      <c r="I759" s="223"/>
      <c r="J759" s="218"/>
      <c r="K759" s="218"/>
      <c r="L759" s="224"/>
      <c r="M759" s="225"/>
      <c r="N759" s="226"/>
      <c r="O759" s="226"/>
      <c r="P759" s="226"/>
      <c r="Q759" s="226"/>
      <c r="R759" s="226"/>
      <c r="S759" s="226"/>
      <c r="T759" s="227"/>
      <c r="AT759" s="228" t="s">
        <v>143</v>
      </c>
      <c r="AU759" s="228" t="s">
        <v>84</v>
      </c>
      <c r="AV759" s="13" t="s">
        <v>141</v>
      </c>
      <c r="AW759" s="13" t="s">
        <v>39</v>
      </c>
      <c r="AX759" s="13" t="s">
        <v>23</v>
      </c>
      <c r="AY759" s="228" t="s">
        <v>134</v>
      </c>
    </row>
    <row r="760" spans="2:65" s="1" customFormat="1" ht="20.45" customHeight="1">
      <c r="B760" s="35"/>
      <c r="C760" s="182" t="s">
        <v>705</v>
      </c>
      <c r="D760" s="182" t="s">
        <v>136</v>
      </c>
      <c r="E760" s="183" t="s">
        <v>674</v>
      </c>
      <c r="F760" s="184" t="s">
        <v>675</v>
      </c>
      <c r="G760" s="185" t="s">
        <v>198</v>
      </c>
      <c r="H760" s="186">
        <v>514</v>
      </c>
      <c r="I760" s="187"/>
      <c r="J760" s="188">
        <f>ROUND(I760*H760,2)</f>
        <v>0</v>
      </c>
      <c r="K760" s="184" t="s">
        <v>140</v>
      </c>
      <c r="L760" s="55"/>
      <c r="M760" s="189" t="s">
        <v>32</v>
      </c>
      <c r="N760" s="190" t="s">
        <v>47</v>
      </c>
      <c r="O760" s="36"/>
      <c r="P760" s="191">
        <f>O760*H760</f>
        <v>0</v>
      </c>
      <c r="Q760" s="191">
        <v>0</v>
      </c>
      <c r="R760" s="191">
        <f>Q760*H760</f>
        <v>0</v>
      </c>
      <c r="S760" s="191">
        <v>0</v>
      </c>
      <c r="T760" s="192">
        <f>S760*H760</f>
        <v>0</v>
      </c>
      <c r="AR760" s="18" t="s">
        <v>141</v>
      </c>
      <c r="AT760" s="18" t="s">
        <v>136</v>
      </c>
      <c r="AU760" s="18" t="s">
        <v>84</v>
      </c>
      <c r="AY760" s="18" t="s">
        <v>134</v>
      </c>
      <c r="BE760" s="193">
        <f>IF(N760="základní",J760,0)</f>
        <v>0</v>
      </c>
      <c r="BF760" s="193">
        <f>IF(N760="snížená",J760,0)</f>
        <v>0</v>
      </c>
      <c r="BG760" s="193">
        <f>IF(N760="zákl. přenesená",J760,0)</f>
        <v>0</v>
      </c>
      <c r="BH760" s="193">
        <f>IF(N760="sníž. přenesená",J760,0)</f>
        <v>0</v>
      </c>
      <c r="BI760" s="193">
        <f>IF(N760="nulová",J760,0)</f>
        <v>0</v>
      </c>
      <c r="BJ760" s="18" t="s">
        <v>23</v>
      </c>
      <c r="BK760" s="193">
        <f>ROUND(I760*H760,2)</f>
        <v>0</v>
      </c>
      <c r="BL760" s="18" t="s">
        <v>141</v>
      </c>
      <c r="BM760" s="18" t="s">
        <v>1129</v>
      </c>
    </row>
    <row r="761" spans="2:65" s="11" customFormat="1">
      <c r="B761" s="194"/>
      <c r="C761" s="195"/>
      <c r="D761" s="196" t="s">
        <v>143</v>
      </c>
      <c r="E761" s="197" t="s">
        <v>32</v>
      </c>
      <c r="F761" s="198" t="s">
        <v>984</v>
      </c>
      <c r="G761" s="195"/>
      <c r="H761" s="199" t="s">
        <v>32</v>
      </c>
      <c r="I761" s="200"/>
      <c r="J761" s="195"/>
      <c r="K761" s="195"/>
      <c r="L761" s="201"/>
      <c r="M761" s="202"/>
      <c r="N761" s="203"/>
      <c r="O761" s="203"/>
      <c r="P761" s="203"/>
      <c r="Q761" s="203"/>
      <c r="R761" s="203"/>
      <c r="S761" s="203"/>
      <c r="T761" s="204"/>
      <c r="AT761" s="205" t="s">
        <v>143</v>
      </c>
      <c r="AU761" s="205" t="s">
        <v>84</v>
      </c>
      <c r="AV761" s="11" t="s">
        <v>23</v>
      </c>
      <c r="AW761" s="11" t="s">
        <v>39</v>
      </c>
      <c r="AX761" s="11" t="s">
        <v>76</v>
      </c>
      <c r="AY761" s="205" t="s">
        <v>134</v>
      </c>
    </row>
    <row r="762" spans="2:65" s="12" customFormat="1">
      <c r="B762" s="206"/>
      <c r="C762" s="207"/>
      <c r="D762" s="196" t="s">
        <v>143</v>
      </c>
      <c r="E762" s="208" t="s">
        <v>32</v>
      </c>
      <c r="F762" s="209" t="s">
        <v>1130</v>
      </c>
      <c r="G762" s="207"/>
      <c r="H762" s="210">
        <v>196</v>
      </c>
      <c r="I762" s="211"/>
      <c r="J762" s="207"/>
      <c r="K762" s="207"/>
      <c r="L762" s="212"/>
      <c r="M762" s="213"/>
      <c r="N762" s="214"/>
      <c r="O762" s="214"/>
      <c r="P762" s="214"/>
      <c r="Q762" s="214"/>
      <c r="R762" s="214"/>
      <c r="S762" s="214"/>
      <c r="T762" s="215"/>
      <c r="AT762" s="216" t="s">
        <v>143</v>
      </c>
      <c r="AU762" s="216" t="s">
        <v>84</v>
      </c>
      <c r="AV762" s="12" t="s">
        <v>84</v>
      </c>
      <c r="AW762" s="12" t="s">
        <v>39</v>
      </c>
      <c r="AX762" s="12" t="s">
        <v>76</v>
      </c>
      <c r="AY762" s="216" t="s">
        <v>134</v>
      </c>
    </row>
    <row r="763" spans="2:65" s="11" customFormat="1">
      <c r="B763" s="194"/>
      <c r="C763" s="195"/>
      <c r="D763" s="196" t="s">
        <v>143</v>
      </c>
      <c r="E763" s="197" t="s">
        <v>32</v>
      </c>
      <c r="F763" s="198" t="s">
        <v>1034</v>
      </c>
      <c r="G763" s="195"/>
      <c r="H763" s="199" t="s">
        <v>32</v>
      </c>
      <c r="I763" s="200"/>
      <c r="J763" s="195"/>
      <c r="K763" s="195"/>
      <c r="L763" s="201"/>
      <c r="M763" s="202"/>
      <c r="N763" s="203"/>
      <c r="O763" s="203"/>
      <c r="P763" s="203"/>
      <c r="Q763" s="203"/>
      <c r="R763" s="203"/>
      <c r="S763" s="203"/>
      <c r="T763" s="204"/>
      <c r="AT763" s="205" t="s">
        <v>143</v>
      </c>
      <c r="AU763" s="205" t="s">
        <v>84</v>
      </c>
      <c r="AV763" s="11" t="s">
        <v>23</v>
      </c>
      <c r="AW763" s="11" t="s">
        <v>39</v>
      </c>
      <c r="AX763" s="11" t="s">
        <v>76</v>
      </c>
      <c r="AY763" s="205" t="s">
        <v>134</v>
      </c>
    </row>
    <row r="764" spans="2:65" s="12" customFormat="1">
      <c r="B764" s="206"/>
      <c r="C764" s="207"/>
      <c r="D764" s="196" t="s">
        <v>143</v>
      </c>
      <c r="E764" s="208" t="s">
        <v>32</v>
      </c>
      <c r="F764" s="209" t="s">
        <v>1121</v>
      </c>
      <c r="G764" s="207"/>
      <c r="H764" s="210">
        <v>318</v>
      </c>
      <c r="I764" s="211"/>
      <c r="J764" s="207"/>
      <c r="K764" s="207"/>
      <c r="L764" s="212"/>
      <c r="M764" s="213"/>
      <c r="N764" s="214"/>
      <c r="O764" s="214"/>
      <c r="P764" s="214"/>
      <c r="Q764" s="214"/>
      <c r="R764" s="214"/>
      <c r="S764" s="214"/>
      <c r="T764" s="215"/>
      <c r="AT764" s="216" t="s">
        <v>143</v>
      </c>
      <c r="AU764" s="216" t="s">
        <v>84</v>
      </c>
      <c r="AV764" s="12" t="s">
        <v>84</v>
      </c>
      <c r="AW764" s="12" t="s">
        <v>39</v>
      </c>
      <c r="AX764" s="12" t="s">
        <v>76</v>
      </c>
      <c r="AY764" s="216" t="s">
        <v>134</v>
      </c>
    </row>
    <row r="765" spans="2:65" s="13" customFormat="1">
      <c r="B765" s="217"/>
      <c r="C765" s="218"/>
      <c r="D765" s="219" t="s">
        <v>143</v>
      </c>
      <c r="E765" s="220" t="s">
        <v>32</v>
      </c>
      <c r="F765" s="221" t="s">
        <v>150</v>
      </c>
      <c r="G765" s="218"/>
      <c r="H765" s="222">
        <v>514</v>
      </c>
      <c r="I765" s="223"/>
      <c r="J765" s="218"/>
      <c r="K765" s="218"/>
      <c r="L765" s="224"/>
      <c r="M765" s="225"/>
      <c r="N765" s="226"/>
      <c r="O765" s="226"/>
      <c r="P765" s="226"/>
      <c r="Q765" s="226"/>
      <c r="R765" s="226"/>
      <c r="S765" s="226"/>
      <c r="T765" s="227"/>
      <c r="AT765" s="228" t="s">
        <v>143</v>
      </c>
      <c r="AU765" s="228" t="s">
        <v>84</v>
      </c>
      <c r="AV765" s="13" t="s">
        <v>141</v>
      </c>
      <c r="AW765" s="13" t="s">
        <v>39</v>
      </c>
      <c r="AX765" s="13" t="s">
        <v>23</v>
      </c>
      <c r="AY765" s="228" t="s">
        <v>134</v>
      </c>
    </row>
    <row r="766" spans="2:65" s="1" customFormat="1" ht="28.9" customHeight="1">
      <c r="B766" s="35"/>
      <c r="C766" s="182" t="s">
        <v>568</v>
      </c>
      <c r="D766" s="182" t="s">
        <v>136</v>
      </c>
      <c r="E766" s="183" t="s">
        <v>678</v>
      </c>
      <c r="F766" s="184" t="s">
        <v>679</v>
      </c>
      <c r="G766" s="185" t="s">
        <v>198</v>
      </c>
      <c r="H766" s="186">
        <v>246</v>
      </c>
      <c r="I766" s="187"/>
      <c r="J766" s="188">
        <f>ROUND(I766*H766,2)</f>
        <v>0</v>
      </c>
      <c r="K766" s="184" t="s">
        <v>140</v>
      </c>
      <c r="L766" s="55"/>
      <c r="M766" s="189" t="s">
        <v>32</v>
      </c>
      <c r="N766" s="190" t="s">
        <v>47</v>
      </c>
      <c r="O766" s="36"/>
      <c r="P766" s="191">
        <f>O766*H766</f>
        <v>0</v>
      </c>
      <c r="Q766" s="191">
        <v>0</v>
      </c>
      <c r="R766" s="191">
        <f>Q766*H766</f>
        <v>0</v>
      </c>
      <c r="S766" s="191">
        <v>0</v>
      </c>
      <c r="T766" s="192">
        <f>S766*H766</f>
        <v>0</v>
      </c>
      <c r="AR766" s="18" t="s">
        <v>141</v>
      </c>
      <c r="AT766" s="18" t="s">
        <v>136</v>
      </c>
      <c r="AU766" s="18" t="s">
        <v>84</v>
      </c>
      <c r="AY766" s="18" t="s">
        <v>134</v>
      </c>
      <c r="BE766" s="193">
        <f>IF(N766="základní",J766,0)</f>
        <v>0</v>
      </c>
      <c r="BF766" s="193">
        <f>IF(N766="snížená",J766,0)</f>
        <v>0</v>
      </c>
      <c r="BG766" s="193">
        <f>IF(N766="zákl. přenesená",J766,0)</f>
        <v>0</v>
      </c>
      <c r="BH766" s="193">
        <f>IF(N766="sníž. přenesená",J766,0)</f>
        <v>0</v>
      </c>
      <c r="BI766" s="193">
        <f>IF(N766="nulová",J766,0)</f>
        <v>0</v>
      </c>
      <c r="BJ766" s="18" t="s">
        <v>23</v>
      </c>
      <c r="BK766" s="193">
        <f>ROUND(I766*H766,2)</f>
        <v>0</v>
      </c>
      <c r="BL766" s="18" t="s">
        <v>141</v>
      </c>
      <c r="BM766" s="18" t="s">
        <v>1131</v>
      </c>
    </row>
    <row r="767" spans="2:65" s="11" customFormat="1">
      <c r="B767" s="194"/>
      <c r="C767" s="195"/>
      <c r="D767" s="196" t="s">
        <v>143</v>
      </c>
      <c r="E767" s="197" t="s">
        <v>32</v>
      </c>
      <c r="F767" s="198" t="s">
        <v>984</v>
      </c>
      <c r="G767" s="195"/>
      <c r="H767" s="199" t="s">
        <v>32</v>
      </c>
      <c r="I767" s="200"/>
      <c r="J767" s="195"/>
      <c r="K767" s="195"/>
      <c r="L767" s="201"/>
      <c r="M767" s="202"/>
      <c r="N767" s="203"/>
      <c r="O767" s="203"/>
      <c r="P767" s="203"/>
      <c r="Q767" s="203"/>
      <c r="R767" s="203"/>
      <c r="S767" s="203"/>
      <c r="T767" s="204"/>
      <c r="AT767" s="205" t="s">
        <v>143</v>
      </c>
      <c r="AU767" s="205" t="s">
        <v>84</v>
      </c>
      <c r="AV767" s="11" t="s">
        <v>23</v>
      </c>
      <c r="AW767" s="11" t="s">
        <v>39</v>
      </c>
      <c r="AX767" s="11" t="s">
        <v>76</v>
      </c>
      <c r="AY767" s="205" t="s">
        <v>134</v>
      </c>
    </row>
    <row r="768" spans="2:65" s="12" customFormat="1">
      <c r="B768" s="206"/>
      <c r="C768" s="207"/>
      <c r="D768" s="196" t="s">
        <v>143</v>
      </c>
      <c r="E768" s="208" t="s">
        <v>32</v>
      </c>
      <c r="F768" s="209" t="s">
        <v>1127</v>
      </c>
      <c r="G768" s="207"/>
      <c r="H768" s="210">
        <v>14</v>
      </c>
      <c r="I768" s="211"/>
      <c r="J768" s="207"/>
      <c r="K768" s="207"/>
      <c r="L768" s="212"/>
      <c r="M768" s="213"/>
      <c r="N768" s="214"/>
      <c r="O768" s="214"/>
      <c r="P768" s="214"/>
      <c r="Q768" s="214"/>
      <c r="R768" s="214"/>
      <c r="S768" s="214"/>
      <c r="T768" s="215"/>
      <c r="AT768" s="216" t="s">
        <v>143</v>
      </c>
      <c r="AU768" s="216" t="s">
        <v>84</v>
      </c>
      <c r="AV768" s="12" t="s">
        <v>84</v>
      </c>
      <c r="AW768" s="12" t="s">
        <v>39</v>
      </c>
      <c r="AX768" s="12" t="s">
        <v>76</v>
      </c>
      <c r="AY768" s="216" t="s">
        <v>134</v>
      </c>
    </row>
    <row r="769" spans="2:65" s="11" customFormat="1">
      <c r="B769" s="194"/>
      <c r="C769" s="195"/>
      <c r="D769" s="196" t="s">
        <v>143</v>
      </c>
      <c r="E769" s="197" t="s">
        <v>32</v>
      </c>
      <c r="F769" s="198" t="s">
        <v>992</v>
      </c>
      <c r="G769" s="195"/>
      <c r="H769" s="199" t="s">
        <v>32</v>
      </c>
      <c r="I769" s="200"/>
      <c r="J769" s="195"/>
      <c r="K769" s="195"/>
      <c r="L769" s="201"/>
      <c r="M769" s="202"/>
      <c r="N769" s="203"/>
      <c r="O769" s="203"/>
      <c r="P769" s="203"/>
      <c r="Q769" s="203"/>
      <c r="R769" s="203"/>
      <c r="S769" s="203"/>
      <c r="T769" s="204"/>
      <c r="AT769" s="205" t="s">
        <v>143</v>
      </c>
      <c r="AU769" s="205" t="s">
        <v>84</v>
      </c>
      <c r="AV769" s="11" t="s">
        <v>23</v>
      </c>
      <c r="AW769" s="11" t="s">
        <v>39</v>
      </c>
      <c r="AX769" s="11" t="s">
        <v>76</v>
      </c>
      <c r="AY769" s="205" t="s">
        <v>134</v>
      </c>
    </row>
    <row r="770" spans="2:65" s="12" customFormat="1">
      <c r="B770" s="206"/>
      <c r="C770" s="207"/>
      <c r="D770" s="196" t="s">
        <v>143</v>
      </c>
      <c r="E770" s="208" t="s">
        <v>32</v>
      </c>
      <c r="F770" s="209" t="s">
        <v>1120</v>
      </c>
      <c r="G770" s="207"/>
      <c r="H770" s="210">
        <v>104</v>
      </c>
      <c r="I770" s="211"/>
      <c r="J770" s="207"/>
      <c r="K770" s="207"/>
      <c r="L770" s="212"/>
      <c r="M770" s="213"/>
      <c r="N770" s="214"/>
      <c r="O770" s="214"/>
      <c r="P770" s="214"/>
      <c r="Q770" s="214"/>
      <c r="R770" s="214"/>
      <c r="S770" s="214"/>
      <c r="T770" s="215"/>
      <c r="AT770" s="216" t="s">
        <v>143</v>
      </c>
      <c r="AU770" s="216" t="s">
        <v>84</v>
      </c>
      <c r="AV770" s="12" t="s">
        <v>84</v>
      </c>
      <c r="AW770" s="12" t="s">
        <v>39</v>
      </c>
      <c r="AX770" s="12" t="s">
        <v>76</v>
      </c>
      <c r="AY770" s="216" t="s">
        <v>134</v>
      </c>
    </row>
    <row r="771" spans="2:65" s="11" customFormat="1">
      <c r="B771" s="194"/>
      <c r="C771" s="195"/>
      <c r="D771" s="196" t="s">
        <v>143</v>
      </c>
      <c r="E771" s="197" t="s">
        <v>32</v>
      </c>
      <c r="F771" s="198" t="s">
        <v>1037</v>
      </c>
      <c r="G771" s="195"/>
      <c r="H771" s="199" t="s">
        <v>32</v>
      </c>
      <c r="I771" s="200"/>
      <c r="J771" s="195"/>
      <c r="K771" s="195"/>
      <c r="L771" s="201"/>
      <c r="M771" s="202"/>
      <c r="N771" s="203"/>
      <c r="O771" s="203"/>
      <c r="P771" s="203"/>
      <c r="Q771" s="203"/>
      <c r="R771" s="203"/>
      <c r="S771" s="203"/>
      <c r="T771" s="204"/>
      <c r="AT771" s="205" t="s">
        <v>143</v>
      </c>
      <c r="AU771" s="205" t="s">
        <v>84</v>
      </c>
      <c r="AV771" s="11" t="s">
        <v>23</v>
      </c>
      <c r="AW771" s="11" t="s">
        <v>39</v>
      </c>
      <c r="AX771" s="11" t="s">
        <v>76</v>
      </c>
      <c r="AY771" s="205" t="s">
        <v>134</v>
      </c>
    </row>
    <row r="772" spans="2:65" s="12" customFormat="1">
      <c r="B772" s="206"/>
      <c r="C772" s="207"/>
      <c r="D772" s="196" t="s">
        <v>143</v>
      </c>
      <c r="E772" s="208" t="s">
        <v>32</v>
      </c>
      <c r="F772" s="209" t="s">
        <v>1120</v>
      </c>
      <c r="G772" s="207"/>
      <c r="H772" s="210">
        <v>104</v>
      </c>
      <c r="I772" s="211"/>
      <c r="J772" s="207"/>
      <c r="K772" s="207"/>
      <c r="L772" s="212"/>
      <c r="M772" s="213"/>
      <c r="N772" s="214"/>
      <c r="O772" s="214"/>
      <c r="P772" s="214"/>
      <c r="Q772" s="214"/>
      <c r="R772" s="214"/>
      <c r="S772" s="214"/>
      <c r="T772" s="215"/>
      <c r="AT772" s="216" t="s">
        <v>143</v>
      </c>
      <c r="AU772" s="216" t="s">
        <v>84</v>
      </c>
      <c r="AV772" s="12" t="s">
        <v>84</v>
      </c>
      <c r="AW772" s="12" t="s">
        <v>39</v>
      </c>
      <c r="AX772" s="12" t="s">
        <v>76</v>
      </c>
      <c r="AY772" s="216" t="s">
        <v>134</v>
      </c>
    </row>
    <row r="773" spans="2:65" s="11" customFormat="1">
      <c r="B773" s="194"/>
      <c r="C773" s="195"/>
      <c r="D773" s="196" t="s">
        <v>143</v>
      </c>
      <c r="E773" s="197" t="s">
        <v>32</v>
      </c>
      <c r="F773" s="198" t="s">
        <v>994</v>
      </c>
      <c r="G773" s="195"/>
      <c r="H773" s="199" t="s">
        <v>32</v>
      </c>
      <c r="I773" s="200"/>
      <c r="J773" s="195"/>
      <c r="K773" s="195"/>
      <c r="L773" s="201"/>
      <c r="M773" s="202"/>
      <c r="N773" s="203"/>
      <c r="O773" s="203"/>
      <c r="P773" s="203"/>
      <c r="Q773" s="203"/>
      <c r="R773" s="203"/>
      <c r="S773" s="203"/>
      <c r="T773" s="204"/>
      <c r="AT773" s="205" t="s">
        <v>143</v>
      </c>
      <c r="AU773" s="205" t="s">
        <v>84</v>
      </c>
      <c r="AV773" s="11" t="s">
        <v>23</v>
      </c>
      <c r="AW773" s="11" t="s">
        <v>39</v>
      </c>
      <c r="AX773" s="11" t="s">
        <v>76</v>
      </c>
      <c r="AY773" s="205" t="s">
        <v>134</v>
      </c>
    </row>
    <row r="774" spans="2:65" s="12" customFormat="1">
      <c r="B774" s="206"/>
      <c r="C774" s="207"/>
      <c r="D774" s="196" t="s">
        <v>143</v>
      </c>
      <c r="E774" s="208" t="s">
        <v>32</v>
      </c>
      <c r="F774" s="209" t="s">
        <v>1122</v>
      </c>
      <c r="G774" s="207"/>
      <c r="H774" s="210">
        <v>24</v>
      </c>
      <c r="I774" s="211"/>
      <c r="J774" s="207"/>
      <c r="K774" s="207"/>
      <c r="L774" s="212"/>
      <c r="M774" s="213"/>
      <c r="N774" s="214"/>
      <c r="O774" s="214"/>
      <c r="P774" s="214"/>
      <c r="Q774" s="214"/>
      <c r="R774" s="214"/>
      <c r="S774" s="214"/>
      <c r="T774" s="215"/>
      <c r="AT774" s="216" t="s">
        <v>143</v>
      </c>
      <c r="AU774" s="216" t="s">
        <v>84</v>
      </c>
      <c r="AV774" s="12" t="s">
        <v>84</v>
      </c>
      <c r="AW774" s="12" t="s">
        <v>39</v>
      </c>
      <c r="AX774" s="12" t="s">
        <v>76</v>
      </c>
      <c r="AY774" s="216" t="s">
        <v>134</v>
      </c>
    </row>
    <row r="775" spans="2:65" s="13" customFormat="1">
      <c r="B775" s="217"/>
      <c r="C775" s="218"/>
      <c r="D775" s="219" t="s">
        <v>143</v>
      </c>
      <c r="E775" s="220" t="s">
        <v>32</v>
      </c>
      <c r="F775" s="221" t="s">
        <v>150</v>
      </c>
      <c r="G775" s="218"/>
      <c r="H775" s="222">
        <v>246</v>
      </c>
      <c r="I775" s="223"/>
      <c r="J775" s="218"/>
      <c r="K775" s="218"/>
      <c r="L775" s="224"/>
      <c r="M775" s="225"/>
      <c r="N775" s="226"/>
      <c r="O775" s="226"/>
      <c r="P775" s="226"/>
      <c r="Q775" s="226"/>
      <c r="R775" s="226"/>
      <c r="S775" s="226"/>
      <c r="T775" s="227"/>
      <c r="AT775" s="228" t="s">
        <v>143</v>
      </c>
      <c r="AU775" s="228" t="s">
        <v>84</v>
      </c>
      <c r="AV775" s="13" t="s">
        <v>141</v>
      </c>
      <c r="AW775" s="13" t="s">
        <v>39</v>
      </c>
      <c r="AX775" s="13" t="s">
        <v>23</v>
      </c>
      <c r="AY775" s="228" t="s">
        <v>134</v>
      </c>
    </row>
    <row r="776" spans="2:65" s="1" customFormat="1" ht="20.45" customHeight="1">
      <c r="B776" s="35"/>
      <c r="C776" s="182" t="s">
        <v>719</v>
      </c>
      <c r="D776" s="182" t="s">
        <v>136</v>
      </c>
      <c r="E776" s="183" t="s">
        <v>682</v>
      </c>
      <c r="F776" s="184" t="s">
        <v>683</v>
      </c>
      <c r="G776" s="185" t="s">
        <v>684</v>
      </c>
      <c r="H776" s="186">
        <v>30</v>
      </c>
      <c r="I776" s="187"/>
      <c r="J776" s="188">
        <f>ROUND(I776*H776,2)</f>
        <v>0</v>
      </c>
      <c r="K776" s="184" t="s">
        <v>32</v>
      </c>
      <c r="L776" s="55"/>
      <c r="M776" s="189" t="s">
        <v>32</v>
      </c>
      <c r="N776" s="190" t="s">
        <v>47</v>
      </c>
      <c r="O776" s="36"/>
      <c r="P776" s="191">
        <f>O776*H776</f>
        <v>0</v>
      </c>
      <c r="Q776" s="191">
        <v>0</v>
      </c>
      <c r="R776" s="191">
        <f>Q776*H776</f>
        <v>0</v>
      </c>
      <c r="S776" s="191">
        <v>0</v>
      </c>
      <c r="T776" s="192">
        <f>S776*H776</f>
        <v>0</v>
      </c>
      <c r="AR776" s="18" t="s">
        <v>141</v>
      </c>
      <c r="AT776" s="18" t="s">
        <v>136</v>
      </c>
      <c r="AU776" s="18" t="s">
        <v>84</v>
      </c>
      <c r="AY776" s="18" t="s">
        <v>134</v>
      </c>
      <c r="BE776" s="193">
        <f>IF(N776="základní",J776,0)</f>
        <v>0</v>
      </c>
      <c r="BF776" s="193">
        <f>IF(N776="snížená",J776,0)</f>
        <v>0</v>
      </c>
      <c r="BG776" s="193">
        <f>IF(N776="zákl. přenesená",J776,0)</f>
        <v>0</v>
      </c>
      <c r="BH776" s="193">
        <f>IF(N776="sníž. přenesená",J776,0)</f>
        <v>0</v>
      </c>
      <c r="BI776" s="193">
        <f>IF(N776="nulová",J776,0)</f>
        <v>0</v>
      </c>
      <c r="BJ776" s="18" t="s">
        <v>23</v>
      </c>
      <c r="BK776" s="193">
        <f>ROUND(I776*H776,2)</f>
        <v>0</v>
      </c>
      <c r="BL776" s="18" t="s">
        <v>141</v>
      </c>
      <c r="BM776" s="18" t="s">
        <v>1132</v>
      </c>
    </row>
    <row r="777" spans="2:65" s="12" customFormat="1">
      <c r="B777" s="206"/>
      <c r="C777" s="207"/>
      <c r="D777" s="219" t="s">
        <v>143</v>
      </c>
      <c r="E777" s="229" t="s">
        <v>32</v>
      </c>
      <c r="F777" s="230" t="s">
        <v>434</v>
      </c>
      <c r="G777" s="207"/>
      <c r="H777" s="231">
        <v>30</v>
      </c>
      <c r="I777" s="211"/>
      <c r="J777" s="207"/>
      <c r="K777" s="207"/>
      <c r="L777" s="212"/>
      <c r="M777" s="213"/>
      <c r="N777" s="214"/>
      <c r="O777" s="214"/>
      <c r="P777" s="214"/>
      <c r="Q777" s="214"/>
      <c r="R777" s="214"/>
      <c r="S777" s="214"/>
      <c r="T777" s="215"/>
      <c r="AT777" s="216" t="s">
        <v>143</v>
      </c>
      <c r="AU777" s="216" t="s">
        <v>84</v>
      </c>
      <c r="AV777" s="12" t="s">
        <v>84</v>
      </c>
      <c r="AW777" s="12" t="s">
        <v>39</v>
      </c>
      <c r="AX777" s="12" t="s">
        <v>23</v>
      </c>
      <c r="AY777" s="216" t="s">
        <v>134</v>
      </c>
    </row>
    <row r="778" spans="2:65" s="1" customFormat="1" ht="51.6" customHeight="1">
      <c r="B778" s="35"/>
      <c r="C778" s="182" t="s">
        <v>724</v>
      </c>
      <c r="D778" s="182" t="s">
        <v>136</v>
      </c>
      <c r="E778" s="183" t="s">
        <v>1133</v>
      </c>
      <c r="F778" s="184" t="s">
        <v>1134</v>
      </c>
      <c r="G778" s="185" t="s">
        <v>139</v>
      </c>
      <c r="H778" s="186">
        <v>25</v>
      </c>
      <c r="I778" s="187"/>
      <c r="J778" s="188">
        <f>ROUND(I778*H778,2)</f>
        <v>0</v>
      </c>
      <c r="K778" s="184" t="s">
        <v>140</v>
      </c>
      <c r="L778" s="55"/>
      <c r="M778" s="189" t="s">
        <v>32</v>
      </c>
      <c r="N778" s="190" t="s">
        <v>47</v>
      </c>
      <c r="O778" s="36"/>
      <c r="P778" s="191">
        <f>O778*H778</f>
        <v>0</v>
      </c>
      <c r="Q778" s="191">
        <v>0</v>
      </c>
      <c r="R778" s="191">
        <f>Q778*H778</f>
        <v>0</v>
      </c>
      <c r="S778" s="191">
        <v>0</v>
      </c>
      <c r="T778" s="192">
        <f>S778*H778</f>
        <v>0</v>
      </c>
      <c r="AR778" s="18" t="s">
        <v>141</v>
      </c>
      <c r="AT778" s="18" t="s">
        <v>136</v>
      </c>
      <c r="AU778" s="18" t="s">
        <v>84</v>
      </c>
      <c r="AY778" s="18" t="s">
        <v>134</v>
      </c>
      <c r="BE778" s="193">
        <f>IF(N778="základní",J778,0)</f>
        <v>0</v>
      </c>
      <c r="BF778" s="193">
        <f>IF(N778="snížená",J778,0)</f>
        <v>0</v>
      </c>
      <c r="BG778" s="193">
        <f>IF(N778="zákl. přenesená",J778,0)</f>
        <v>0</v>
      </c>
      <c r="BH778" s="193">
        <f>IF(N778="sníž. přenesená",J778,0)</f>
        <v>0</v>
      </c>
      <c r="BI778" s="193">
        <f>IF(N778="nulová",J778,0)</f>
        <v>0</v>
      </c>
      <c r="BJ778" s="18" t="s">
        <v>23</v>
      </c>
      <c r="BK778" s="193">
        <f>ROUND(I778*H778,2)</f>
        <v>0</v>
      </c>
      <c r="BL778" s="18" t="s">
        <v>141</v>
      </c>
      <c r="BM778" s="18" t="s">
        <v>1135</v>
      </c>
    </row>
    <row r="779" spans="2:65" s="11" customFormat="1">
      <c r="B779" s="194"/>
      <c r="C779" s="195"/>
      <c r="D779" s="196" t="s">
        <v>143</v>
      </c>
      <c r="E779" s="197" t="s">
        <v>32</v>
      </c>
      <c r="F779" s="198" t="s">
        <v>984</v>
      </c>
      <c r="G779" s="195"/>
      <c r="H779" s="199" t="s">
        <v>32</v>
      </c>
      <c r="I779" s="200"/>
      <c r="J779" s="195"/>
      <c r="K779" s="195"/>
      <c r="L779" s="201"/>
      <c r="M779" s="202"/>
      <c r="N779" s="203"/>
      <c r="O779" s="203"/>
      <c r="P779" s="203"/>
      <c r="Q779" s="203"/>
      <c r="R779" s="203"/>
      <c r="S779" s="203"/>
      <c r="T779" s="204"/>
      <c r="AT779" s="205" t="s">
        <v>143</v>
      </c>
      <c r="AU779" s="205" t="s">
        <v>84</v>
      </c>
      <c r="AV779" s="11" t="s">
        <v>23</v>
      </c>
      <c r="AW779" s="11" t="s">
        <v>39</v>
      </c>
      <c r="AX779" s="11" t="s">
        <v>76</v>
      </c>
      <c r="AY779" s="205" t="s">
        <v>134</v>
      </c>
    </row>
    <row r="780" spans="2:65" s="12" customFormat="1">
      <c r="B780" s="206"/>
      <c r="C780" s="207"/>
      <c r="D780" s="196" t="s">
        <v>143</v>
      </c>
      <c r="E780" s="208" t="s">
        <v>32</v>
      </c>
      <c r="F780" s="209" t="s">
        <v>748</v>
      </c>
      <c r="G780" s="207"/>
      <c r="H780" s="210">
        <v>11</v>
      </c>
      <c r="I780" s="211"/>
      <c r="J780" s="207"/>
      <c r="K780" s="207"/>
      <c r="L780" s="212"/>
      <c r="M780" s="213"/>
      <c r="N780" s="214"/>
      <c r="O780" s="214"/>
      <c r="P780" s="214"/>
      <c r="Q780" s="214"/>
      <c r="R780" s="214"/>
      <c r="S780" s="214"/>
      <c r="T780" s="215"/>
      <c r="AT780" s="216" t="s">
        <v>143</v>
      </c>
      <c r="AU780" s="216" t="s">
        <v>84</v>
      </c>
      <c r="AV780" s="12" t="s">
        <v>84</v>
      </c>
      <c r="AW780" s="12" t="s">
        <v>39</v>
      </c>
      <c r="AX780" s="12" t="s">
        <v>76</v>
      </c>
      <c r="AY780" s="216" t="s">
        <v>134</v>
      </c>
    </row>
    <row r="781" spans="2:65" s="11" customFormat="1">
      <c r="B781" s="194"/>
      <c r="C781" s="195"/>
      <c r="D781" s="196" t="s">
        <v>143</v>
      </c>
      <c r="E781" s="197" t="s">
        <v>32</v>
      </c>
      <c r="F781" s="198" t="s">
        <v>993</v>
      </c>
      <c r="G781" s="195"/>
      <c r="H781" s="199" t="s">
        <v>32</v>
      </c>
      <c r="I781" s="200"/>
      <c r="J781" s="195"/>
      <c r="K781" s="195"/>
      <c r="L781" s="201"/>
      <c r="M781" s="202"/>
      <c r="N781" s="203"/>
      <c r="O781" s="203"/>
      <c r="P781" s="203"/>
      <c r="Q781" s="203"/>
      <c r="R781" s="203"/>
      <c r="S781" s="203"/>
      <c r="T781" s="204"/>
      <c r="AT781" s="205" t="s">
        <v>143</v>
      </c>
      <c r="AU781" s="205" t="s">
        <v>84</v>
      </c>
      <c r="AV781" s="11" t="s">
        <v>23</v>
      </c>
      <c r="AW781" s="11" t="s">
        <v>39</v>
      </c>
      <c r="AX781" s="11" t="s">
        <v>76</v>
      </c>
      <c r="AY781" s="205" t="s">
        <v>134</v>
      </c>
    </row>
    <row r="782" spans="2:65" s="12" customFormat="1">
      <c r="B782" s="206"/>
      <c r="C782" s="207"/>
      <c r="D782" s="196" t="s">
        <v>143</v>
      </c>
      <c r="E782" s="208" t="s">
        <v>32</v>
      </c>
      <c r="F782" s="209" t="s">
        <v>750</v>
      </c>
      <c r="G782" s="207"/>
      <c r="H782" s="210">
        <v>11.2</v>
      </c>
      <c r="I782" s="211"/>
      <c r="J782" s="207"/>
      <c r="K782" s="207"/>
      <c r="L782" s="212"/>
      <c r="M782" s="213"/>
      <c r="N782" s="214"/>
      <c r="O782" s="214"/>
      <c r="P782" s="214"/>
      <c r="Q782" s="214"/>
      <c r="R782" s="214"/>
      <c r="S782" s="214"/>
      <c r="T782" s="215"/>
      <c r="AT782" s="216" t="s">
        <v>143</v>
      </c>
      <c r="AU782" s="216" t="s">
        <v>84</v>
      </c>
      <c r="AV782" s="12" t="s">
        <v>84</v>
      </c>
      <c r="AW782" s="12" t="s">
        <v>39</v>
      </c>
      <c r="AX782" s="12" t="s">
        <v>76</v>
      </c>
      <c r="AY782" s="216" t="s">
        <v>134</v>
      </c>
    </row>
    <row r="783" spans="2:65" s="11" customFormat="1">
      <c r="B783" s="194"/>
      <c r="C783" s="195"/>
      <c r="D783" s="196" t="s">
        <v>143</v>
      </c>
      <c r="E783" s="197" t="s">
        <v>32</v>
      </c>
      <c r="F783" s="198" t="s">
        <v>994</v>
      </c>
      <c r="G783" s="195"/>
      <c r="H783" s="199" t="s">
        <v>32</v>
      </c>
      <c r="I783" s="200"/>
      <c r="J783" s="195"/>
      <c r="K783" s="195"/>
      <c r="L783" s="201"/>
      <c r="M783" s="202"/>
      <c r="N783" s="203"/>
      <c r="O783" s="203"/>
      <c r="P783" s="203"/>
      <c r="Q783" s="203"/>
      <c r="R783" s="203"/>
      <c r="S783" s="203"/>
      <c r="T783" s="204"/>
      <c r="AT783" s="205" t="s">
        <v>143</v>
      </c>
      <c r="AU783" s="205" t="s">
        <v>84</v>
      </c>
      <c r="AV783" s="11" t="s">
        <v>23</v>
      </c>
      <c r="AW783" s="11" t="s">
        <v>39</v>
      </c>
      <c r="AX783" s="11" t="s">
        <v>76</v>
      </c>
      <c r="AY783" s="205" t="s">
        <v>134</v>
      </c>
    </row>
    <row r="784" spans="2:65" s="12" customFormat="1">
      <c r="B784" s="206"/>
      <c r="C784" s="207"/>
      <c r="D784" s="196" t="s">
        <v>143</v>
      </c>
      <c r="E784" s="208" t="s">
        <v>32</v>
      </c>
      <c r="F784" s="209" t="s">
        <v>752</v>
      </c>
      <c r="G784" s="207"/>
      <c r="H784" s="210">
        <v>2.8</v>
      </c>
      <c r="I784" s="211"/>
      <c r="J784" s="207"/>
      <c r="K784" s="207"/>
      <c r="L784" s="212"/>
      <c r="M784" s="213"/>
      <c r="N784" s="214"/>
      <c r="O784" s="214"/>
      <c r="P784" s="214"/>
      <c r="Q784" s="214"/>
      <c r="R784" s="214"/>
      <c r="S784" s="214"/>
      <c r="T784" s="215"/>
      <c r="AT784" s="216" t="s">
        <v>143</v>
      </c>
      <c r="AU784" s="216" t="s">
        <v>84</v>
      </c>
      <c r="AV784" s="12" t="s">
        <v>84</v>
      </c>
      <c r="AW784" s="12" t="s">
        <v>39</v>
      </c>
      <c r="AX784" s="12" t="s">
        <v>76</v>
      </c>
      <c r="AY784" s="216" t="s">
        <v>134</v>
      </c>
    </row>
    <row r="785" spans="2:65" s="13" customFormat="1">
      <c r="B785" s="217"/>
      <c r="C785" s="218"/>
      <c r="D785" s="219" t="s">
        <v>143</v>
      </c>
      <c r="E785" s="220" t="s">
        <v>32</v>
      </c>
      <c r="F785" s="221" t="s">
        <v>150</v>
      </c>
      <c r="G785" s="218"/>
      <c r="H785" s="222">
        <v>25</v>
      </c>
      <c r="I785" s="223"/>
      <c r="J785" s="218"/>
      <c r="K785" s="218"/>
      <c r="L785" s="224"/>
      <c r="M785" s="225"/>
      <c r="N785" s="226"/>
      <c r="O785" s="226"/>
      <c r="P785" s="226"/>
      <c r="Q785" s="226"/>
      <c r="R785" s="226"/>
      <c r="S785" s="226"/>
      <c r="T785" s="227"/>
      <c r="AT785" s="228" t="s">
        <v>143</v>
      </c>
      <c r="AU785" s="228" t="s">
        <v>84</v>
      </c>
      <c r="AV785" s="13" t="s">
        <v>141</v>
      </c>
      <c r="AW785" s="13" t="s">
        <v>39</v>
      </c>
      <c r="AX785" s="13" t="s">
        <v>23</v>
      </c>
      <c r="AY785" s="228" t="s">
        <v>134</v>
      </c>
    </row>
    <row r="786" spans="2:65" s="1" customFormat="1" ht="51.6" customHeight="1">
      <c r="B786" s="35"/>
      <c r="C786" s="182" t="s">
        <v>729</v>
      </c>
      <c r="D786" s="182" t="s">
        <v>136</v>
      </c>
      <c r="E786" s="183" t="s">
        <v>1136</v>
      </c>
      <c r="F786" s="184" t="s">
        <v>1137</v>
      </c>
      <c r="G786" s="185" t="s">
        <v>139</v>
      </c>
      <c r="H786" s="186">
        <v>45.5</v>
      </c>
      <c r="I786" s="187"/>
      <c r="J786" s="188">
        <f>ROUND(I786*H786,2)</f>
        <v>0</v>
      </c>
      <c r="K786" s="184" t="s">
        <v>140</v>
      </c>
      <c r="L786" s="55"/>
      <c r="M786" s="189" t="s">
        <v>32</v>
      </c>
      <c r="N786" s="190" t="s">
        <v>47</v>
      </c>
      <c r="O786" s="36"/>
      <c r="P786" s="191">
        <f>O786*H786</f>
        <v>0</v>
      </c>
      <c r="Q786" s="191">
        <v>0</v>
      </c>
      <c r="R786" s="191">
        <f>Q786*H786</f>
        <v>0</v>
      </c>
      <c r="S786" s="191">
        <v>0</v>
      </c>
      <c r="T786" s="192">
        <f>S786*H786</f>
        <v>0</v>
      </c>
      <c r="AR786" s="18" t="s">
        <v>141</v>
      </c>
      <c r="AT786" s="18" t="s">
        <v>136</v>
      </c>
      <c r="AU786" s="18" t="s">
        <v>84</v>
      </c>
      <c r="AY786" s="18" t="s">
        <v>134</v>
      </c>
      <c r="BE786" s="193">
        <f>IF(N786="základní",J786,0)</f>
        <v>0</v>
      </c>
      <c r="BF786" s="193">
        <f>IF(N786="snížená",J786,0)</f>
        <v>0</v>
      </c>
      <c r="BG786" s="193">
        <f>IF(N786="zákl. přenesená",J786,0)</f>
        <v>0</v>
      </c>
      <c r="BH786" s="193">
        <f>IF(N786="sníž. přenesená",J786,0)</f>
        <v>0</v>
      </c>
      <c r="BI786" s="193">
        <f>IF(N786="nulová",J786,0)</f>
        <v>0</v>
      </c>
      <c r="BJ786" s="18" t="s">
        <v>23</v>
      </c>
      <c r="BK786" s="193">
        <f>ROUND(I786*H786,2)</f>
        <v>0</v>
      </c>
      <c r="BL786" s="18" t="s">
        <v>141</v>
      </c>
      <c r="BM786" s="18" t="s">
        <v>1138</v>
      </c>
    </row>
    <row r="787" spans="2:65" s="11" customFormat="1">
      <c r="B787" s="194"/>
      <c r="C787" s="195"/>
      <c r="D787" s="196" t="s">
        <v>143</v>
      </c>
      <c r="E787" s="197" t="s">
        <v>32</v>
      </c>
      <c r="F787" s="198" t="s">
        <v>984</v>
      </c>
      <c r="G787" s="195"/>
      <c r="H787" s="199" t="s">
        <v>32</v>
      </c>
      <c r="I787" s="200"/>
      <c r="J787" s="195"/>
      <c r="K787" s="195"/>
      <c r="L787" s="201"/>
      <c r="M787" s="202"/>
      <c r="N787" s="203"/>
      <c r="O787" s="203"/>
      <c r="P787" s="203"/>
      <c r="Q787" s="203"/>
      <c r="R787" s="203"/>
      <c r="S787" s="203"/>
      <c r="T787" s="204"/>
      <c r="AT787" s="205" t="s">
        <v>143</v>
      </c>
      <c r="AU787" s="205" t="s">
        <v>84</v>
      </c>
      <c r="AV787" s="11" t="s">
        <v>23</v>
      </c>
      <c r="AW787" s="11" t="s">
        <v>39</v>
      </c>
      <c r="AX787" s="11" t="s">
        <v>76</v>
      </c>
      <c r="AY787" s="205" t="s">
        <v>134</v>
      </c>
    </row>
    <row r="788" spans="2:65" s="12" customFormat="1">
      <c r="B788" s="206"/>
      <c r="C788" s="207"/>
      <c r="D788" s="196" t="s">
        <v>143</v>
      </c>
      <c r="E788" s="208" t="s">
        <v>32</v>
      </c>
      <c r="F788" s="209" t="s">
        <v>756</v>
      </c>
      <c r="G788" s="207"/>
      <c r="H788" s="210">
        <v>16</v>
      </c>
      <c r="I788" s="211"/>
      <c r="J788" s="207"/>
      <c r="K788" s="207"/>
      <c r="L788" s="212"/>
      <c r="M788" s="213"/>
      <c r="N788" s="214"/>
      <c r="O788" s="214"/>
      <c r="P788" s="214"/>
      <c r="Q788" s="214"/>
      <c r="R788" s="214"/>
      <c r="S788" s="214"/>
      <c r="T788" s="215"/>
      <c r="AT788" s="216" t="s">
        <v>143</v>
      </c>
      <c r="AU788" s="216" t="s">
        <v>84</v>
      </c>
      <c r="AV788" s="12" t="s">
        <v>84</v>
      </c>
      <c r="AW788" s="12" t="s">
        <v>39</v>
      </c>
      <c r="AX788" s="12" t="s">
        <v>76</v>
      </c>
      <c r="AY788" s="216" t="s">
        <v>134</v>
      </c>
    </row>
    <row r="789" spans="2:65" s="11" customFormat="1">
      <c r="B789" s="194"/>
      <c r="C789" s="195"/>
      <c r="D789" s="196" t="s">
        <v>143</v>
      </c>
      <c r="E789" s="197" t="s">
        <v>32</v>
      </c>
      <c r="F789" s="198" t="s">
        <v>993</v>
      </c>
      <c r="G789" s="195"/>
      <c r="H789" s="199" t="s">
        <v>32</v>
      </c>
      <c r="I789" s="200"/>
      <c r="J789" s="195"/>
      <c r="K789" s="195"/>
      <c r="L789" s="201"/>
      <c r="M789" s="202"/>
      <c r="N789" s="203"/>
      <c r="O789" s="203"/>
      <c r="P789" s="203"/>
      <c r="Q789" s="203"/>
      <c r="R789" s="203"/>
      <c r="S789" s="203"/>
      <c r="T789" s="204"/>
      <c r="AT789" s="205" t="s">
        <v>143</v>
      </c>
      <c r="AU789" s="205" t="s">
        <v>84</v>
      </c>
      <c r="AV789" s="11" t="s">
        <v>23</v>
      </c>
      <c r="AW789" s="11" t="s">
        <v>39</v>
      </c>
      <c r="AX789" s="11" t="s">
        <v>76</v>
      </c>
      <c r="AY789" s="205" t="s">
        <v>134</v>
      </c>
    </row>
    <row r="790" spans="2:65" s="12" customFormat="1">
      <c r="B790" s="206"/>
      <c r="C790" s="207"/>
      <c r="D790" s="196" t="s">
        <v>143</v>
      </c>
      <c r="E790" s="208" t="s">
        <v>32</v>
      </c>
      <c r="F790" s="209" t="s">
        <v>757</v>
      </c>
      <c r="G790" s="207"/>
      <c r="H790" s="210">
        <v>29.5</v>
      </c>
      <c r="I790" s="211"/>
      <c r="J790" s="207"/>
      <c r="K790" s="207"/>
      <c r="L790" s="212"/>
      <c r="M790" s="213"/>
      <c r="N790" s="214"/>
      <c r="O790" s="214"/>
      <c r="P790" s="214"/>
      <c r="Q790" s="214"/>
      <c r="R790" s="214"/>
      <c r="S790" s="214"/>
      <c r="T790" s="215"/>
      <c r="AT790" s="216" t="s">
        <v>143</v>
      </c>
      <c r="AU790" s="216" t="s">
        <v>84</v>
      </c>
      <c r="AV790" s="12" t="s">
        <v>84</v>
      </c>
      <c r="AW790" s="12" t="s">
        <v>39</v>
      </c>
      <c r="AX790" s="12" t="s">
        <v>76</v>
      </c>
      <c r="AY790" s="216" t="s">
        <v>134</v>
      </c>
    </row>
    <row r="791" spans="2:65" s="13" customFormat="1">
      <c r="B791" s="217"/>
      <c r="C791" s="218"/>
      <c r="D791" s="196" t="s">
        <v>143</v>
      </c>
      <c r="E791" s="253" t="s">
        <v>32</v>
      </c>
      <c r="F791" s="254" t="s">
        <v>150</v>
      </c>
      <c r="G791" s="218"/>
      <c r="H791" s="255">
        <v>45.5</v>
      </c>
      <c r="I791" s="223"/>
      <c r="J791" s="218"/>
      <c r="K791" s="218"/>
      <c r="L791" s="224"/>
      <c r="M791" s="225"/>
      <c r="N791" s="226"/>
      <c r="O791" s="226"/>
      <c r="P791" s="226"/>
      <c r="Q791" s="226"/>
      <c r="R791" s="226"/>
      <c r="S791" s="226"/>
      <c r="T791" s="227"/>
      <c r="AT791" s="228" t="s">
        <v>143</v>
      </c>
      <c r="AU791" s="228" t="s">
        <v>84</v>
      </c>
      <c r="AV791" s="13" t="s">
        <v>141</v>
      </c>
      <c r="AW791" s="13" t="s">
        <v>39</v>
      </c>
      <c r="AX791" s="13" t="s">
        <v>23</v>
      </c>
      <c r="AY791" s="228" t="s">
        <v>134</v>
      </c>
    </row>
    <row r="792" spans="2:65" s="10" customFormat="1" ht="29.85" customHeight="1">
      <c r="B792" s="165"/>
      <c r="C792" s="166"/>
      <c r="D792" s="179" t="s">
        <v>75</v>
      </c>
      <c r="E792" s="180" t="s">
        <v>686</v>
      </c>
      <c r="F792" s="180" t="s">
        <v>687</v>
      </c>
      <c r="G792" s="166"/>
      <c r="H792" s="166"/>
      <c r="I792" s="169"/>
      <c r="J792" s="181">
        <f>BK792</f>
        <v>0</v>
      </c>
      <c r="K792" s="166"/>
      <c r="L792" s="171"/>
      <c r="M792" s="172"/>
      <c r="N792" s="173"/>
      <c r="O792" s="173"/>
      <c r="P792" s="174">
        <f>SUM(P793:P814)</f>
        <v>0</v>
      </c>
      <c r="Q792" s="173"/>
      <c r="R792" s="174">
        <f>SUM(R793:R814)</f>
        <v>0</v>
      </c>
      <c r="S792" s="173"/>
      <c r="T792" s="175">
        <f>SUM(T793:T814)</f>
        <v>0</v>
      </c>
      <c r="AR792" s="176" t="s">
        <v>23</v>
      </c>
      <c r="AT792" s="177" t="s">
        <v>75</v>
      </c>
      <c r="AU792" s="177" t="s">
        <v>23</v>
      </c>
      <c r="AY792" s="176" t="s">
        <v>134</v>
      </c>
      <c r="BK792" s="178">
        <f>SUM(BK793:BK814)</f>
        <v>0</v>
      </c>
    </row>
    <row r="793" spans="2:65" s="1" customFormat="1" ht="28.9" customHeight="1">
      <c r="B793" s="35"/>
      <c r="C793" s="182" t="s">
        <v>733</v>
      </c>
      <c r="D793" s="182" t="s">
        <v>136</v>
      </c>
      <c r="E793" s="183" t="s">
        <v>689</v>
      </c>
      <c r="F793" s="184" t="s">
        <v>690</v>
      </c>
      <c r="G793" s="185" t="s">
        <v>344</v>
      </c>
      <c r="H793" s="186">
        <v>546.07399999999996</v>
      </c>
      <c r="I793" s="187"/>
      <c r="J793" s="188">
        <f>ROUND(I793*H793,2)</f>
        <v>0</v>
      </c>
      <c r="K793" s="184" t="s">
        <v>140</v>
      </c>
      <c r="L793" s="55"/>
      <c r="M793" s="189" t="s">
        <v>32</v>
      </c>
      <c r="N793" s="190" t="s">
        <v>47</v>
      </c>
      <c r="O793" s="36"/>
      <c r="P793" s="191">
        <f>O793*H793</f>
        <v>0</v>
      </c>
      <c r="Q793" s="191">
        <v>0</v>
      </c>
      <c r="R793" s="191">
        <f>Q793*H793</f>
        <v>0</v>
      </c>
      <c r="S793" s="191">
        <v>0</v>
      </c>
      <c r="T793" s="192">
        <f>S793*H793</f>
        <v>0</v>
      </c>
      <c r="AR793" s="18" t="s">
        <v>141</v>
      </c>
      <c r="AT793" s="18" t="s">
        <v>136</v>
      </c>
      <c r="AU793" s="18" t="s">
        <v>84</v>
      </c>
      <c r="AY793" s="18" t="s">
        <v>134</v>
      </c>
      <c r="BE793" s="193">
        <f>IF(N793="základní",J793,0)</f>
        <v>0</v>
      </c>
      <c r="BF793" s="193">
        <f>IF(N793="snížená",J793,0)</f>
        <v>0</v>
      </c>
      <c r="BG793" s="193">
        <f>IF(N793="zákl. přenesená",J793,0)</f>
        <v>0</v>
      </c>
      <c r="BH793" s="193">
        <f>IF(N793="sníž. přenesená",J793,0)</f>
        <v>0</v>
      </c>
      <c r="BI793" s="193">
        <f>IF(N793="nulová",J793,0)</f>
        <v>0</v>
      </c>
      <c r="BJ793" s="18" t="s">
        <v>23</v>
      </c>
      <c r="BK793" s="193">
        <f>ROUND(I793*H793,2)</f>
        <v>0</v>
      </c>
      <c r="BL793" s="18" t="s">
        <v>141</v>
      </c>
      <c r="BM793" s="18" t="s">
        <v>1139</v>
      </c>
    </row>
    <row r="794" spans="2:65" s="11" customFormat="1">
      <c r="B794" s="194"/>
      <c r="C794" s="195"/>
      <c r="D794" s="196" t="s">
        <v>143</v>
      </c>
      <c r="E794" s="197" t="s">
        <v>32</v>
      </c>
      <c r="F794" s="198" t="s">
        <v>692</v>
      </c>
      <c r="G794" s="195"/>
      <c r="H794" s="199" t="s">
        <v>32</v>
      </c>
      <c r="I794" s="200"/>
      <c r="J794" s="195"/>
      <c r="K794" s="195"/>
      <c r="L794" s="201"/>
      <c r="M794" s="202"/>
      <c r="N794" s="203"/>
      <c r="O794" s="203"/>
      <c r="P794" s="203"/>
      <c r="Q794" s="203"/>
      <c r="R794" s="203"/>
      <c r="S794" s="203"/>
      <c r="T794" s="204"/>
      <c r="AT794" s="205" t="s">
        <v>143</v>
      </c>
      <c r="AU794" s="205" t="s">
        <v>84</v>
      </c>
      <c r="AV794" s="11" t="s">
        <v>23</v>
      </c>
      <c r="AW794" s="11" t="s">
        <v>39</v>
      </c>
      <c r="AX794" s="11" t="s">
        <v>76</v>
      </c>
      <c r="AY794" s="205" t="s">
        <v>134</v>
      </c>
    </row>
    <row r="795" spans="2:65" s="12" customFormat="1">
      <c r="B795" s="206"/>
      <c r="C795" s="207"/>
      <c r="D795" s="196" t="s">
        <v>143</v>
      </c>
      <c r="E795" s="208" t="s">
        <v>32</v>
      </c>
      <c r="F795" s="209" t="s">
        <v>1140</v>
      </c>
      <c r="G795" s="207"/>
      <c r="H795" s="210">
        <v>395.72</v>
      </c>
      <c r="I795" s="211"/>
      <c r="J795" s="207"/>
      <c r="K795" s="207"/>
      <c r="L795" s="212"/>
      <c r="M795" s="213"/>
      <c r="N795" s="214"/>
      <c r="O795" s="214"/>
      <c r="P795" s="214"/>
      <c r="Q795" s="214"/>
      <c r="R795" s="214"/>
      <c r="S795" s="214"/>
      <c r="T795" s="215"/>
      <c r="AT795" s="216" t="s">
        <v>143</v>
      </c>
      <c r="AU795" s="216" t="s">
        <v>84</v>
      </c>
      <c r="AV795" s="12" t="s">
        <v>84</v>
      </c>
      <c r="AW795" s="12" t="s">
        <v>39</v>
      </c>
      <c r="AX795" s="12" t="s">
        <v>76</v>
      </c>
      <c r="AY795" s="216" t="s">
        <v>134</v>
      </c>
    </row>
    <row r="796" spans="2:65" s="11" customFormat="1">
      <c r="B796" s="194"/>
      <c r="C796" s="195"/>
      <c r="D796" s="196" t="s">
        <v>143</v>
      </c>
      <c r="E796" s="197" t="s">
        <v>32</v>
      </c>
      <c r="F796" s="198" t="s">
        <v>694</v>
      </c>
      <c r="G796" s="195"/>
      <c r="H796" s="199" t="s">
        <v>32</v>
      </c>
      <c r="I796" s="200"/>
      <c r="J796" s="195"/>
      <c r="K796" s="195"/>
      <c r="L796" s="201"/>
      <c r="M796" s="202"/>
      <c r="N796" s="203"/>
      <c r="O796" s="203"/>
      <c r="P796" s="203"/>
      <c r="Q796" s="203"/>
      <c r="R796" s="203"/>
      <c r="S796" s="203"/>
      <c r="T796" s="204"/>
      <c r="AT796" s="205" t="s">
        <v>143</v>
      </c>
      <c r="AU796" s="205" t="s">
        <v>84</v>
      </c>
      <c r="AV796" s="11" t="s">
        <v>23</v>
      </c>
      <c r="AW796" s="11" t="s">
        <v>39</v>
      </c>
      <c r="AX796" s="11" t="s">
        <v>76</v>
      </c>
      <c r="AY796" s="205" t="s">
        <v>134</v>
      </c>
    </row>
    <row r="797" spans="2:65" s="12" customFormat="1">
      <c r="B797" s="206"/>
      <c r="C797" s="207"/>
      <c r="D797" s="196" t="s">
        <v>143</v>
      </c>
      <c r="E797" s="208" t="s">
        <v>32</v>
      </c>
      <c r="F797" s="209" t="s">
        <v>1141</v>
      </c>
      <c r="G797" s="207"/>
      <c r="H797" s="210">
        <v>150.35400000000001</v>
      </c>
      <c r="I797" s="211"/>
      <c r="J797" s="207"/>
      <c r="K797" s="207"/>
      <c r="L797" s="212"/>
      <c r="M797" s="213"/>
      <c r="N797" s="214"/>
      <c r="O797" s="214"/>
      <c r="P797" s="214"/>
      <c r="Q797" s="214"/>
      <c r="R797" s="214"/>
      <c r="S797" s="214"/>
      <c r="T797" s="215"/>
      <c r="AT797" s="216" t="s">
        <v>143</v>
      </c>
      <c r="AU797" s="216" t="s">
        <v>84</v>
      </c>
      <c r="AV797" s="12" t="s">
        <v>84</v>
      </c>
      <c r="AW797" s="12" t="s">
        <v>39</v>
      </c>
      <c r="AX797" s="12" t="s">
        <v>76</v>
      </c>
      <c r="AY797" s="216" t="s">
        <v>134</v>
      </c>
    </row>
    <row r="798" spans="2:65" s="13" customFormat="1">
      <c r="B798" s="217"/>
      <c r="C798" s="218"/>
      <c r="D798" s="219" t="s">
        <v>143</v>
      </c>
      <c r="E798" s="220" t="s">
        <v>32</v>
      </c>
      <c r="F798" s="221" t="s">
        <v>150</v>
      </c>
      <c r="G798" s="218"/>
      <c r="H798" s="222">
        <v>546.07399999999996</v>
      </c>
      <c r="I798" s="223"/>
      <c r="J798" s="218"/>
      <c r="K798" s="218"/>
      <c r="L798" s="224"/>
      <c r="M798" s="225"/>
      <c r="N798" s="226"/>
      <c r="O798" s="226"/>
      <c r="P798" s="226"/>
      <c r="Q798" s="226"/>
      <c r="R798" s="226"/>
      <c r="S798" s="226"/>
      <c r="T798" s="227"/>
      <c r="AT798" s="228" t="s">
        <v>143</v>
      </c>
      <c r="AU798" s="228" t="s">
        <v>84</v>
      </c>
      <c r="AV798" s="13" t="s">
        <v>141</v>
      </c>
      <c r="AW798" s="13" t="s">
        <v>39</v>
      </c>
      <c r="AX798" s="13" t="s">
        <v>23</v>
      </c>
      <c r="AY798" s="228" t="s">
        <v>134</v>
      </c>
    </row>
    <row r="799" spans="2:65" s="1" customFormat="1" ht="28.9" customHeight="1">
      <c r="B799" s="35"/>
      <c r="C799" s="182" t="s">
        <v>738</v>
      </c>
      <c r="D799" s="182" t="s">
        <v>136</v>
      </c>
      <c r="E799" s="183" t="s">
        <v>697</v>
      </c>
      <c r="F799" s="184" t="s">
        <v>698</v>
      </c>
      <c r="G799" s="185" t="s">
        <v>344</v>
      </c>
      <c r="H799" s="186">
        <v>4914.6660000000002</v>
      </c>
      <c r="I799" s="187"/>
      <c r="J799" s="188">
        <f>ROUND(I799*H799,2)</f>
        <v>0</v>
      </c>
      <c r="K799" s="184" t="s">
        <v>140</v>
      </c>
      <c r="L799" s="55"/>
      <c r="M799" s="189" t="s">
        <v>32</v>
      </c>
      <c r="N799" s="190" t="s">
        <v>47</v>
      </c>
      <c r="O799" s="36"/>
      <c r="P799" s="191">
        <f>O799*H799</f>
        <v>0</v>
      </c>
      <c r="Q799" s="191">
        <v>0</v>
      </c>
      <c r="R799" s="191">
        <f>Q799*H799</f>
        <v>0</v>
      </c>
      <c r="S799" s="191">
        <v>0</v>
      </c>
      <c r="T799" s="192">
        <f>S799*H799</f>
        <v>0</v>
      </c>
      <c r="AR799" s="18" t="s">
        <v>141</v>
      </c>
      <c r="AT799" s="18" t="s">
        <v>136</v>
      </c>
      <c r="AU799" s="18" t="s">
        <v>84</v>
      </c>
      <c r="AY799" s="18" t="s">
        <v>134</v>
      </c>
      <c r="BE799" s="193">
        <f>IF(N799="základní",J799,0)</f>
        <v>0</v>
      </c>
      <c r="BF799" s="193">
        <f>IF(N799="snížená",J799,0)</f>
        <v>0</v>
      </c>
      <c r="BG799" s="193">
        <f>IF(N799="zákl. přenesená",J799,0)</f>
        <v>0</v>
      </c>
      <c r="BH799" s="193">
        <f>IF(N799="sníž. přenesená",J799,0)</f>
        <v>0</v>
      </c>
      <c r="BI799" s="193">
        <f>IF(N799="nulová",J799,0)</f>
        <v>0</v>
      </c>
      <c r="BJ799" s="18" t="s">
        <v>23</v>
      </c>
      <c r="BK799" s="193">
        <f>ROUND(I799*H799,2)</f>
        <v>0</v>
      </c>
      <c r="BL799" s="18" t="s">
        <v>141</v>
      </c>
      <c r="BM799" s="18" t="s">
        <v>1142</v>
      </c>
    </row>
    <row r="800" spans="2:65" s="11" customFormat="1">
      <c r="B800" s="194"/>
      <c r="C800" s="195"/>
      <c r="D800" s="196" t="s">
        <v>143</v>
      </c>
      <c r="E800" s="197" t="s">
        <v>32</v>
      </c>
      <c r="F800" s="198" t="s">
        <v>700</v>
      </c>
      <c r="G800" s="195"/>
      <c r="H800" s="199" t="s">
        <v>32</v>
      </c>
      <c r="I800" s="200"/>
      <c r="J800" s="195"/>
      <c r="K800" s="195"/>
      <c r="L800" s="201"/>
      <c r="M800" s="202"/>
      <c r="N800" s="203"/>
      <c r="O800" s="203"/>
      <c r="P800" s="203"/>
      <c r="Q800" s="203"/>
      <c r="R800" s="203"/>
      <c r="S800" s="203"/>
      <c r="T800" s="204"/>
      <c r="AT800" s="205" t="s">
        <v>143</v>
      </c>
      <c r="AU800" s="205" t="s">
        <v>84</v>
      </c>
      <c r="AV800" s="11" t="s">
        <v>23</v>
      </c>
      <c r="AW800" s="11" t="s">
        <v>39</v>
      </c>
      <c r="AX800" s="11" t="s">
        <v>76</v>
      </c>
      <c r="AY800" s="205" t="s">
        <v>134</v>
      </c>
    </row>
    <row r="801" spans="2:65" s="12" customFormat="1">
      <c r="B801" s="206"/>
      <c r="C801" s="207"/>
      <c r="D801" s="219" t="s">
        <v>143</v>
      </c>
      <c r="E801" s="229" t="s">
        <v>32</v>
      </c>
      <c r="F801" s="230" t="s">
        <v>1143</v>
      </c>
      <c r="G801" s="207"/>
      <c r="H801" s="231">
        <v>4914.6660000000002</v>
      </c>
      <c r="I801" s="211"/>
      <c r="J801" s="207"/>
      <c r="K801" s="207"/>
      <c r="L801" s="212"/>
      <c r="M801" s="213"/>
      <c r="N801" s="214"/>
      <c r="O801" s="214"/>
      <c r="P801" s="214"/>
      <c r="Q801" s="214"/>
      <c r="R801" s="214"/>
      <c r="S801" s="214"/>
      <c r="T801" s="215"/>
      <c r="AT801" s="216" t="s">
        <v>143</v>
      </c>
      <c r="AU801" s="216" t="s">
        <v>84</v>
      </c>
      <c r="AV801" s="12" t="s">
        <v>84</v>
      </c>
      <c r="AW801" s="12" t="s">
        <v>39</v>
      </c>
      <c r="AX801" s="12" t="s">
        <v>23</v>
      </c>
      <c r="AY801" s="216" t="s">
        <v>134</v>
      </c>
    </row>
    <row r="802" spans="2:65" s="1" customFormat="1" ht="28.9" customHeight="1">
      <c r="B802" s="35"/>
      <c r="C802" s="182" t="s">
        <v>1144</v>
      </c>
      <c r="D802" s="182" t="s">
        <v>136</v>
      </c>
      <c r="E802" s="183" t="s">
        <v>1145</v>
      </c>
      <c r="F802" s="184" t="s">
        <v>1146</v>
      </c>
      <c r="G802" s="185" t="s">
        <v>344</v>
      </c>
      <c r="H802" s="186">
        <v>25.064</v>
      </c>
      <c r="I802" s="187"/>
      <c r="J802" s="188">
        <f>ROUND(I802*H802,2)</f>
        <v>0</v>
      </c>
      <c r="K802" s="184" t="s">
        <v>140</v>
      </c>
      <c r="L802" s="55"/>
      <c r="M802" s="189" t="s">
        <v>32</v>
      </c>
      <c r="N802" s="190" t="s">
        <v>47</v>
      </c>
      <c r="O802" s="36"/>
      <c r="P802" s="191">
        <f>O802*H802</f>
        <v>0</v>
      </c>
      <c r="Q802" s="191">
        <v>0</v>
      </c>
      <c r="R802" s="191">
        <f>Q802*H802</f>
        <v>0</v>
      </c>
      <c r="S802" s="191">
        <v>0</v>
      </c>
      <c r="T802" s="192">
        <f>S802*H802</f>
        <v>0</v>
      </c>
      <c r="AR802" s="18" t="s">
        <v>141</v>
      </c>
      <c r="AT802" s="18" t="s">
        <v>136</v>
      </c>
      <c r="AU802" s="18" t="s">
        <v>84</v>
      </c>
      <c r="AY802" s="18" t="s">
        <v>134</v>
      </c>
      <c r="BE802" s="193">
        <f>IF(N802="základní",J802,0)</f>
        <v>0</v>
      </c>
      <c r="BF802" s="193">
        <f>IF(N802="snížená",J802,0)</f>
        <v>0</v>
      </c>
      <c r="BG802" s="193">
        <f>IF(N802="zákl. přenesená",J802,0)</f>
        <v>0</v>
      </c>
      <c r="BH802" s="193">
        <f>IF(N802="sníž. přenesená",J802,0)</f>
        <v>0</v>
      </c>
      <c r="BI802" s="193">
        <f>IF(N802="nulová",J802,0)</f>
        <v>0</v>
      </c>
      <c r="BJ802" s="18" t="s">
        <v>23</v>
      </c>
      <c r="BK802" s="193">
        <f>ROUND(I802*H802,2)</f>
        <v>0</v>
      </c>
      <c r="BL802" s="18" t="s">
        <v>141</v>
      </c>
      <c r="BM802" s="18" t="s">
        <v>1147</v>
      </c>
    </row>
    <row r="803" spans="2:65" s="11" customFormat="1">
      <c r="B803" s="194"/>
      <c r="C803" s="195"/>
      <c r="D803" s="196" t="s">
        <v>143</v>
      </c>
      <c r="E803" s="197" t="s">
        <v>32</v>
      </c>
      <c r="F803" s="198" t="s">
        <v>1148</v>
      </c>
      <c r="G803" s="195"/>
      <c r="H803" s="199" t="s">
        <v>32</v>
      </c>
      <c r="I803" s="200"/>
      <c r="J803" s="195"/>
      <c r="K803" s="195"/>
      <c r="L803" s="201"/>
      <c r="M803" s="202"/>
      <c r="N803" s="203"/>
      <c r="O803" s="203"/>
      <c r="P803" s="203"/>
      <c r="Q803" s="203"/>
      <c r="R803" s="203"/>
      <c r="S803" s="203"/>
      <c r="T803" s="204"/>
      <c r="AT803" s="205" t="s">
        <v>143</v>
      </c>
      <c r="AU803" s="205" t="s">
        <v>84</v>
      </c>
      <c r="AV803" s="11" t="s">
        <v>23</v>
      </c>
      <c r="AW803" s="11" t="s">
        <v>39</v>
      </c>
      <c r="AX803" s="11" t="s">
        <v>76</v>
      </c>
      <c r="AY803" s="205" t="s">
        <v>134</v>
      </c>
    </row>
    <row r="804" spans="2:65" s="12" customFormat="1">
      <c r="B804" s="206"/>
      <c r="C804" s="207"/>
      <c r="D804" s="219" t="s">
        <v>143</v>
      </c>
      <c r="E804" s="229" t="s">
        <v>32</v>
      </c>
      <c r="F804" s="230" t="s">
        <v>1149</v>
      </c>
      <c r="G804" s="207"/>
      <c r="H804" s="231">
        <v>25.064</v>
      </c>
      <c r="I804" s="211"/>
      <c r="J804" s="207"/>
      <c r="K804" s="207"/>
      <c r="L804" s="212"/>
      <c r="M804" s="213"/>
      <c r="N804" s="214"/>
      <c r="O804" s="214"/>
      <c r="P804" s="214"/>
      <c r="Q804" s="214"/>
      <c r="R804" s="214"/>
      <c r="S804" s="214"/>
      <c r="T804" s="215"/>
      <c r="AT804" s="216" t="s">
        <v>143</v>
      </c>
      <c r="AU804" s="216" t="s">
        <v>84</v>
      </c>
      <c r="AV804" s="12" t="s">
        <v>84</v>
      </c>
      <c r="AW804" s="12" t="s">
        <v>39</v>
      </c>
      <c r="AX804" s="12" t="s">
        <v>23</v>
      </c>
      <c r="AY804" s="216" t="s">
        <v>134</v>
      </c>
    </row>
    <row r="805" spans="2:65" s="1" customFormat="1" ht="40.15" customHeight="1">
      <c r="B805" s="35"/>
      <c r="C805" s="182" t="s">
        <v>1150</v>
      </c>
      <c r="D805" s="182" t="s">
        <v>136</v>
      </c>
      <c r="E805" s="183" t="s">
        <v>1151</v>
      </c>
      <c r="F805" s="184" t="s">
        <v>1152</v>
      </c>
      <c r="G805" s="185" t="s">
        <v>344</v>
      </c>
      <c r="H805" s="186">
        <v>100.256</v>
      </c>
      <c r="I805" s="187"/>
      <c r="J805" s="188">
        <f>ROUND(I805*H805,2)</f>
        <v>0</v>
      </c>
      <c r="K805" s="184" t="s">
        <v>140</v>
      </c>
      <c r="L805" s="55"/>
      <c r="M805" s="189" t="s">
        <v>32</v>
      </c>
      <c r="N805" s="190" t="s">
        <v>47</v>
      </c>
      <c r="O805" s="36"/>
      <c r="P805" s="191">
        <f>O805*H805</f>
        <v>0</v>
      </c>
      <c r="Q805" s="191">
        <v>0</v>
      </c>
      <c r="R805" s="191">
        <f>Q805*H805</f>
        <v>0</v>
      </c>
      <c r="S805" s="191">
        <v>0</v>
      </c>
      <c r="T805" s="192">
        <f>S805*H805</f>
        <v>0</v>
      </c>
      <c r="AR805" s="18" t="s">
        <v>141</v>
      </c>
      <c r="AT805" s="18" t="s">
        <v>136</v>
      </c>
      <c r="AU805" s="18" t="s">
        <v>84</v>
      </c>
      <c r="AY805" s="18" t="s">
        <v>134</v>
      </c>
      <c r="BE805" s="193">
        <f>IF(N805="základní",J805,0)</f>
        <v>0</v>
      </c>
      <c r="BF805" s="193">
        <f>IF(N805="snížená",J805,0)</f>
        <v>0</v>
      </c>
      <c r="BG805" s="193">
        <f>IF(N805="zákl. přenesená",J805,0)</f>
        <v>0</v>
      </c>
      <c r="BH805" s="193">
        <f>IF(N805="sníž. přenesená",J805,0)</f>
        <v>0</v>
      </c>
      <c r="BI805" s="193">
        <f>IF(N805="nulová",J805,0)</f>
        <v>0</v>
      </c>
      <c r="BJ805" s="18" t="s">
        <v>23</v>
      </c>
      <c r="BK805" s="193">
        <f>ROUND(I805*H805,2)</f>
        <v>0</v>
      </c>
      <c r="BL805" s="18" t="s">
        <v>141</v>
      </c>
      <c r="BM805" s="18" t="s">
        <v>1153</v>
      </c>
    </row>
    <row r="806" spans="2:65" s="11" customFormat="1">
      <c r="B806" s="194"/>
      <c r="C806" s="195"/>
      <c r="D806" s="196" t="s">
        <v>143</v>
      </c>
      <c r="E806" s="197" t="s">
        <v>32</v>
      </c>
      <c r="F806" s="198" t="s">
        <v>1154</v>
      </c>
      <c r="G806" s="195"/>
      <c r="H806" s="199" t="s">
        <v>32</v>
      </c>
      <c r="I806" s="200"/>
      <c r="J806" s="195"/>
      <c r="K806" s="195"/>
      <c r="L806" s="201"/>
      <c r="M806" s="202"/>
      <c r="N806" s="203"/>
      <c r="O806" s="203"/>
      <c r="P806" s="203"/>
      <c r="Q806" s="203"/>
      <c r="R806" s="203"/>
      <c r="S806" s="203"/>
      <c r="T806" s="204"/>
      <c r="AT806" s="205" t="s">
        <v>143</v>
      </c>
      <c r="AU806" s="205" t="s">
        <v>84</v>
      </c>
      <c r="AV806" s="11" t="s">
        <v>23</v>
      </c>
      <c r="AW806" s="11" t="s">
        <v>39</v>
      </c>
      <c r="AX806" s="11" t="s">
        <v>76</v>
      </c>
      <c r="AY806" s="205" t="s">
        <v>134</v>
      </c>
    </row>
    <row r="807" spans="2:65" s="12" customFormat="1">
      <c r="B807" s="206"/>
      <c r="C807" s="207"/>
      <c r="D807" s="219" t="s">
        <v>143</v>
      </c>
      <c r="E807" s="229" t="s">
        <v>32</v>
      </c>
      <c r="F807" s="230" t="s">
        <v>1155</v>
      </c>
      <c r="G807" s="207"/>
      <c r="H807" s="231">
        <v>100.256</v>
      </c>
      <c r="I807" s="211"/>
      <c r="J807" s="207"/>
      <c r="K807" s="207"/>
      <c r="L807" s="212"/>
      <c r="M807" s="213"/>
      <c r="N807" s="214"/>
      <c r="O807" s="214"/>
      <c r="P807" s="214"/>
      <c r="Q807" s="214"/>
      <c r="R807" s="214"/>
      <c r="S807" s="214"/>
      <c r="T807" s="215"/>
      <c r="AT807" s="216" t="s">
        <v>143</v>
      </c>
      <c r="AU807" s="216" t="s">
        <v>84</v>
      </c>
      <c r="AV807" s="12" t="s">
        <v>84</v>
      </c>
      <c r="AW807" s="12" t="s">
        <v>39</v>
      </c>
      <c r="AX807" s="12" t="s">
        <v>23</v>
      </c>
      <c r="AY807" s="216" t="s">
        <v>134</v>
      </c>
    </row>
    <row r="808" spans="2:65" s="1" customFormat="1" ht="28.9" customHeight="1">
      <c r="B808" s="35"/>
      <c r="C808" s="182" t="s">
        <v>1156</v>
      </c>
      <c r="D808" s="182" t="s">
        <v>136</v>
      </c>
      <c r="E808" s="183" t="s">
        <v>1157</v>
      </c>
      <c r="F808" s="184" t="s">
        <v>1158</v>
      </c>
      <c r="G808" s="185" t="s">
        <v>344</v>
      </c>
      <c r="H808" s="186">
        <v>25.064</v>
      </c>
      <c r="I808" s="187"/>
      <c r="J808" s="188">
        <f>ROUND(I808*H808,2)</f>
        <v>0</v>
      </c>
      <c r="K808" s="184" t="s">
        <v>140</v>
      </c>
      <c r="L808" s="55"/>
      <c r="M808" s="189" t="s">
        <v>32</v>
      </c>
      <c r="N808" s="190" t="s">
        <v>47</v>
      </c>
      <c r="O808" s="36"/>
      <c r="P808" s="191">
        <f>O808*H808</f>
        <v>0</v>
      </c>
      <c r="Q808" s="191">
        <v>0</v>
      </c>
      <c r="R808" s="191">
        <f>Q808*H808</f>
        <v>0</v>
      </c>
      <c r="S808" s="191">
        <v>0</v>
      </c>
      <c r="T808" s="192">
        <f>S808*H808</f>
        <v>0</v>
      </c>
      <c r="AR808" s="18" t="s">
        <v>141</v>
      </c>
      <c r="AT808" s="18" t="s">
        <v>136</v>
      </c>
      <c r="AU808" s="18" t="s">
        <v>84</v>
      </c>
      <c r="AY808" s="18" t="s">
        <v>134</v>
      </c>
      <c r="BE808" s="193">
        <f>IF(N808="základní",J808,0)</f>
        <v>0</v>
      </c>
      <c r="BF808" s="193">
        <f>IF(N808="snížená",J808,0)</f>
        <v>0</v>
      </c>
      <c r="BG808" s="193">
        <f>IF(N808="zákl. přenesená",J808,0)</f>
        <v>0</v>
      </c>
      <c r="BH808" s="193">
        <f>IF(N808="sníž. přenesená",J808,0)</f>
        <v>0</v>
      </c>
      <c r="BI808" s="193">
        <f>IF(N808="nulová",J808,0)</f>
        <v>0</v>
      </c>
      <c r="BJ808" s="18" t="s">
        <v>23</v>
      </c>
      <c r="BK808" s="193">
        <f>ROUND(I808*H808,2)</f>
        <v>0</v>
      </c>
      <c r="BL808" s="18" t="s">
        <v>141</v>
      </c>
      <c r="BM808" s="18" t="s">
        <v>1159</v>
      </c>
    </row>
    <row r="809" spans="2:65" s="11" customFormat="1">
      <c r="B809" s="194"/>
      <c r="C809" s="195"/>
      <c r="D809" s="196" t="s">
        <v>143</v>
      </c>
      <c r="E809" s="197" t="s">
        <v>32</v>
      </c>
      <c r="F809" s="198" t="s">
        <v>1160</v>
      </c>
      <c r="G809" s="195"/>
      <c r="H809" s="199" t="s">
        <v>32</v>
      </c>
      <c r="I809" s="200"/>
      <c r="J809" s="195"/>
      <c r="K809" s="195"/>
      <c r="L809" s="201"/>
      <c r="M809" s="202"/>
      <c r="N809" s="203"/>
      <c r="O809" s="203"/>
      <c r="P809" s="203"/>
      <c r="Q809" s="203"/>
      <c r="R809" s="203"/>
      <c r="S809" s="203"/>
      <c r="T809" s="204"/>
      <c r="AT809" s="205" t="s">
        <v>143</v>
      </c>
      <c r="AU809" s="205" t="s">
        <v>84</v>
      </c>
      <c r="AV809" s="11" t="s">
        <v>23</v>
      </c>
      <c r="AW809" s="11" t="s">
        <v>39</v>
      </c>
      <c r="AX809" s="11" t="s">
        <v>76</v>
      </c>
      <c r="AY809" s="205" t="s">
        <v>134</v>
      </c>
    </row>
    <row r="810" spans="2:65" s="12" customFormat="1">
      <c r="B810" s="206"/>
      <c r="C810" s="207"/>
      <c r="D810" s="219" t="s">
        <v>143</v>
      </c>
      <c r="E810" s="229" t="s">
        <v>32</v>
      </c>
      <c r="F810" s="230" t="s">
        <v>1161</v>
      </c>
      <c r="G810" s="207"/>
      <c r="H810" s="231">
        <v>25.064</v>
      </c>
      <c r="I810" s="211"/>
      <c r="J810" s="207"/>
      <c r="K810" s="207"/>
      <c r="L810" s="212"/>
      <c r="M810" s="213"/>
      <c r="N810" s="214"/>
      <c r="O810" s="214"/>
      <c r="P810" s="214"/>
      <c r="Q810" s="214"/>
      <c r="R810" s="214"/>
      <c r="S810" s="214"/>
      <c r="T810" s="215"/>
      <c r="AT810" s="216" t="s">
        <v>143</v>
      </c>
      <c r="AU810" s="216" t="s">
        <v>84</v>
      </c>
      <c r="AV810" s="12" t="s">
        <v>84</v>
      </c>
      <c r="AW810" s="12" t="s">
        <v>39</v>
      </c>
      <c r="AX810" s="12" t="s">
        <v>23</v>
      </c>
      <c r="AY810" s="216" t="s">
        <v>134</v>
      </c>
    </row>
    <row r="811" spans="2:65" s="1" customFormat="1" ht="28.9" customHeight="1">
      <c r="B811" s="35"/>
      <c r="C811" s="182" t="s">
        <v>1162</v>
      </c>
      <c r="D811" s="182" t="s">
        <v>136</v>
      </c>
      <c r="E811" s="183" t="s">
        <v>702</v>
      </c>
      <c r="F811" s="184" t="s">
        <v>703</v>
      </c>
      <c r="G811" s="185" t="s">
        <v>344</v>
      </c>
      <c r="H811" s="186">
        <v>150.35400000000001</v>
      </c>
      <c r="I811" s="187"/>
      <c r="J811" s="188">
        <f>ROUND(I811*H811,2)</f>
        <v>0</v>
      </c>
      <c r="K811" s="184" t="s">
        <v>32</v>
      </c>
      <c r="L811" s="55"/>
      <c r="M811" s="189" t="s">
        <v>32</v>
      </c>
      <c r="N811" s="190" t="s">
        <v>47</v>
      </c>
      <c r="O811" s="36"/>
      <c r="P811" s="191">
        <f>O811*H811</f>
        <v>0</v>
      </c>
      <c r="Q811" s="191">
        <v>0</v>
      </c>
      <c r="R811" s="191">
        <f>Q811*H811</f>
        <v>0</v>
      </c>
      <c r="S811" s="191">
        <v>0</v>
      </c>
      <c r="T811" s="192">
        <f>S811*H811</f>
        <v>0</v>
      </c>
      <c r="AR811" s="18" t="s">
        <v>141</v>
      </c>
      <c r="AT811" s="18" t="s">
        <v>136</v>
      </c>
      <c r="AU811" s="18" t="s">
        <v>84</v>
      </c>
      <c r="AY811" s="18" t="s">
        <v>134</v>
      </c>
      <c r="BE811" s="193">
        <f>IF(N811="základní",J811,0)</f>
        <v>0</v>
      </c>
      <c r="BF811" s="193">
        <f>IF(N811="snížená",J811,0)</f>
        <v>0</v>
      </c>
      <c r="BG811" s="193">
        <f>IF(N811="zákl. přenesená",J811,0)</f>
        <v>0</v>
      </c>
      <c r="BH811" s="193">
        <f>IF(N811="sníž. přenesená",J811,0)</f>
        <v>0</v>
      </c>
      <c r="BI811" s="193">
        <f>IF(N811="nulová",J811,0)</f>
        <v>0</v>
      </c>
      <c r="BJ811" s="18" t="s">
        <v>23</v>
      </c>
      <c r="BK811" s="193">
        <f>ROUND(I811*H811,2)</f>
        <v>0</v>
      </c>
      <c r="BL811" s="18" t="s">
        <v>141</v>
      </c>
      <c r="BM811" s="18" t="s">
        <v>1163</v>
      </c>
    </row>
    <row r="812" spans="2:65" s="12" customFormat="1">
      <c r="B812" s="206"/>
      <c r="C812" s="207"/>
      <c r="D812" s="219" t="s">
        <v>143</v>
      </c>
      <c r="E812" s="229" t="s">
        <v>32</v>
      </c>
      <c r="F812" s="230" t="s">
        <v>1164</v>
      </c>
      <c r="G812" s="207"/>
      <c r="H812" s="231">
        <v>150.35400000000001</v>
      </c>
      <c r="I812" s="211"/>
      <c r="J812" s="207"/>
      <c r="K812" s="207"/>
      <c r="L812" s="212"/>
      <c r="M812" s="213"/>
      <c r="N812" s="214"/>
      <c r="O812" s="214"/>
      <c r="P812" s="214"/>
      <c r="Q812" s="214"/>
      <c r="R812" s="214"/>
      <c r="S812" s="214"/>
      <c r="T812" s="215"/>
      <c r="AT812" s="216" t="s">
        <v>143</v>
      </c>
      <c r="AU812" s="216" t="s">
        <v>84</v>
      </c>
      <c r="AV812" s="12" t="s">
        <v>84</v>
      </c>
      <c r="AW812" s="12" t="s">
        <v>39</v>
      </c>
      <c r="AX812" s="12" t="s">
        <v>23</v>
      </c>
      <c r="AY812" s="216" t="s">
        <v>134</v>
      </c>
    </row>
    <row r="813" spans="2:65" s="1" customFormat="1" ht="20.45" customHeight="1">
      <c r="B813" s="35"/>
      <c r="C813" s="182" t="s">
        <v>1165</v>
      </c>
      <c r="D813" s="182" t="s">
        <v>136</v>
      </c>
      <c r="E813" s="183" t="s">
        <v>706</v>
      </c>
      <c r="F813" s="184" t="s">
        <v>707</v>
      </c>
      <c r="G813" s="185" t="s">
        <v>344</v>
      </c>
      <c r="H813" s="186">
        <v>395.72</v>
      </c>
      <c r="I813" s="187"/>
      <c r="J813" s="188">
        <f>ROUND(I813*H813,2)</f>
        <v>0</v>
      </c>
      <c r="K813" s="184" t="s">
        <v>32</v>
      </c>
      <c r="L813" s="55"/>
      <c r="M813" s="189" t="s">
        <v>32</v>
      </c>
      <c r="N813" s="190" t="s">
        <v>47</v>
      </c>
      <c r="O813" s="36"/>
      <c r="P813" s="191">
        <f>O813*H813</f>
        <v>0</v>
      </c>
      <c r="Q813" s="191">
        <v>0</v>
      </c>
      <c r="R813" s="191">
        <f>Q813*H813</f>
        <v>0</v>
      </c>
      <c r="S813" s="191">
        <v>0</v>
      </c>
      <c r="T813" s="192">
        <f>S813*H813</f>
        <v>0</v>
      </c>
      <c r="AR813" s="18" t="s">
        <v>141</v>
      </c>
      <c r="AT813" s="18" t="s">
        <v>136</v>
      </c>
      <c r="AU813" s="18" t="s">
        <v>84</v>
      </c>
      <c r="AY813" s="18" t="s">
        <v>134</v>
      </c>
      <c r="BE813" s="193">
        <f>IF(N813="základní",J813,0)</f>
        <v>0</v>
      </c>
      <c r="BF813" s="193">
        <f>IF(N813="snížená",J813,0)</f>
        <v>0</v>
      </c>
      <c r="BG813" s="193">
        <f>IF(N813="zákl. přenesená",J813,0)</f>
        <v>0</v>
      </c>
      <c r="BH813" s="193">
        <f>IF(N813="sníž. přenesená",J813,0)</f>
        <v>0</v>
      </c>
      <c r="BI813" s="193">
        <f>IF(N813="nulová",J813,0)</f>
        <v>0</v>
      </c>
      <c r="BJ813" s="18" t="s">
        <v>23</v>
      </c>
      <c r="BK813" s="193">
        <f>ROUND(I813*H813,2)</f>
        <v>0</v>
      </c>
      <c r="BL813" s="18" t="s">
        <v>141</v>
      </c>
      <c r="BM813" s="18" t="s">
        <v>1166</v>
      </c>
    </row>
    <row r="814" spans="2:65" s="12" customFormat="1">
      <c r="B814" s="206"/>
      <c r="C814" s="207"/>
      <c r="D814" s="196" t="s">
        <v>143</v>
      </c>
      <c r="E814" s="208" t="s">
        <v>32</v>
      </c>
      <c r="F814" s="209" t="s">
        <v>1167</v>
      </c>
      <c r="G814" s="207"/>
      <c r="H814" s="210">
        <v>395.72</v>
      </c>
      <c r="I814" s="211"/>
      <c r="J814" s="207"/>
      <c r="K814" s="207"/>
      <c r="L814" s="212"/>
      <c r="M814" s="213"/>
      <c r="N814" s="214"/>
      <c r="O814" s="214"/>
      <c r="P814" s="214"/>
      <c r="Q814" s="214"/>
      <c r="R814" s="214"/>
      <c r="S814" s="214"/>
      <c r="T814" s="215"/>
      <c r="AT814" s="216" t="s">
        <v>143</v>
      </c>
      <c r="AU814" s="216" t="s">
        <v>84</v>
      </c>
      <c r="AV814" s="12" t="s">
        <v>84</v>
      </c>
      <c r="AW814" s="12" t="s">
        <v>39</v>
      </c>
      <c r="AX814" s="12" t="s">
        <v>23</v>
      </c>
      <c r="AY814" s="216" t="s">
        <v>134</v>
      </c>
    </row>
    <row r="815" spans="2:65" s="10" customFormat="1" ht="29.85" customHeight="1">
      <c r="B815" s="165"/>
      <c r="C815" s="166"/>
      <c r="D815" s="179" t="s">
        <v>75</v>
      </c>
      <c r="E815" s="180" t="s">
        <v>710</v>
      </c>
      <c r="F815" s="180" t="s">
        <v>711</v>
      </c>
      <c r="G815" s="166"/>
      <c r="H815" s="166"/>
      <c r="I815" s="169"/>
      <c r="J815" s="181">
        <f>BK815</f>
        <v>0</v>
      </c>
      <c r="K815" s="166"/>
      <c r="L815" s="171"/>
      <c r="M815" s="172"/>
      <c r="N815" s="173"/>
      <c r="O815" s="173"/>
      <c r="P815" s="174">
        <f>P816</f>
        <v>0</v>
      </c>
      <c r="Q815" s="173"/>
      <c r="R815" s="174">
        <f>R816</f>
        <v>0</v>
      </c>
      <c r="S815" s="173"/>
      <c r="T815" s="175">
        <f>T816</f>
        <v>0</v>
      </c>
      <c r="AR815" s="176" t="s">
        <v>23</v>
      </c>
      <c r="AT815" s="177" t="s">
        <v>75</v>
      </c>
      <c r="AU815" s="177" t="s">
        <v>23</v>
      </c>
      <c r="AY815" s="176" t="s">
        <v>134</v>
      </c>
      <c r="BK815" s="178">
        <f>BK816</f>
        <v>0</v>
      </c>
    </row>
    <row r="816" spans="2:65" s="1" customFormat="1" ht="40.15" customHeight="1">
      <c r="B816" s="35"/>
      <c r="C816" s="182" t="s">
        <v>1168</v>
      </c>
      <c r="D816" s="182" t="s">
        <v>136</v>
      </c>
      <c r="E816" s="183" t="s">
        <v>712</v>
      </c>
      <c r="F816" s="184" t="s">
        <v>713</v>
      </c>
      <c r="G816" s="185" t="s">
        <v>344</v>
      </c>
      <c r="H816" s="186">
        <v>848.70899999999995</v>
      </c>
      <c r="I816" s="187"/>
      <c r="J816" s="188">
        <f>ROUND(I816*H816,2)</f>
        <v>0</v>
      </c>
      <c r="K816" s="184" t="s">
        <v>140</v>
      </c>
      <c r="L816" s="55"/>
      <c r="M816" s="189" t="s">
        <v>32</v>
      </c>
      <c r="N816" s="190" t="s">
        <v>47</v>
      </c>
      <c r="O816" s="36"/>
      <c r="P816" s="191">
        <f>O816*H816</f>
        <v>0</v>
      </c>
      <c r="Q816" s="191">
        <v>0</v>
      </c>
      <c r="R816" s="191">
        <f>Q816*H816</f>
        <v>0</v>
      </c>
      <c r="S816" s="191">
        <v>0</v>
      </c>
      <c r="T816" s="192">
        <f>S816*H816</f>
        <v>0</v>
      </c>
      <c r="AR816" s="18" t="s">
        <v>141</v>
      </c>
      <c r="AT816" s="18" t="s">
        <v>136</v>
      </c>
      <c r="AU816" s="18" t="s">
        <v>84</v>
      </c>
      <c r="AY816" s="18" t="s">
        <v>134</v>
      </c>
      <c r="BE816" s="193">
        <f>IF(N816="základní",J816,0)</f>
        <v>0</v>
      </c>
      <c r="BF816" s="193">
        <f>IF(N816="snížená",J816,0)</f>
        <v>0</v>
      </c>
      <c r="BG816" s="193">
        <f>IF(N816="zákl. přenesená",J816,0)</f>
        <v>0</v>
      </c>
      <c r="BH816" s="193">
        <f>IF(N816="sníž. přenesená",J816,0)</f>
        <v>0</v>
      </c>
      <c r="BI816" s="193">
        <f>IF(N816="nulová",J816,0)</f>
        <v>0</v>
      </c>
      <c r="BJ816" s="18" t="s">
        <v>23</v>
      </c>
      <c r="BK816" s="193">
        <f>ROUND(I816*H816,2)</f>
        <v>0</v>
      </c>
      <c r="BL816" s="18" t="s">
        <v>141</v>
      </c>
      <c r="BM816" s="18" t="s">
        <v>1169</v>
      </c>
    </row>
    <row r="817" spans="2:65" s="10" customFormat="1" ht="37.35" customHeight="1">
      <c r="B817" s="165"/>
      <c r="C817" s="166"/>
      <c r="D817" s="167" t="s">
        <v>75</v>
      </c>
      <c r="E817" s="168" t="s">
        <v>715</v>
      </c>
      <c r="F817" s="168" t="s">
        <v>716</v>
      </c>
      <c r="G817" s="166"/>
      <c r="H817" s="166"/>
      <c r="I817" s="169"/>
      <c r="J817" s="170">
        <f>BK817</f>
        <v>0</v>
      </c>
      <c r="K817" s="166"/>
      <c r="L817" s="171"/>
      <c r="M817" s="172"/>
      <c r="N817" s="173"/>
      <c r="O817" s="173"/>
      <c r="P817" s="174">
        <f>P818</f>
        <v>0</v>
      </c>
      <c r="Q817" s="173"/>
      <c r="R817" s="174">
        <f>R818</f>
        <v>0.71300000000000008</v>
      </c>
      <c r="S817" s="173"/>
      <c r="T817" s="175">
        <f>T818</f>
        <v>0</v>
      </c>
      <c r="AR817" s="176" t="s">
        <v>84</v>
      </c>
      <c r="AT817" s="177" t="s">
        <v>75</v>
      </c>
      <c r="AU817" s="177" t="s">
        <v>76</v>
      </c>
      <c r="AY817" s="176" t="s">
        <v>134</v>
      </c>
      <c r="BK817" s="178">
        <f>BK818</f>
        <v>0</v>
      </c>
    </row>
    <row r="818" spans="2:65" s="10" customFormat="1" ht="19.899999999999999" customHeight="1">
      <c r="B818" s="165"/>
      <c r="C818" s="166"/>
      <c r="D818" s="179" t="s">
        <v>75</v>
      </c>
      <c r="E818" s="180" t="s">
        <v>717</v>
      </c>
      <c r="F818" s="180" t="s">
        <v>718</v>
      </c>
      <c r="G818" s="166"/>
      <c r="H818" s="166"/>
      <c r="I818" s="169"/>
      <c r="J818" s="181">
        <f>BK818</f>
        <v>0</v>
      </c>
      <c r="K818" s="166"/>
      <c r="L818" s="171"/>
      <c r="M818" s="172"/>
      <c r="N818" s="173"/>
      <c r="O818" s="173"/>
      <c r="P818" s="174">
        <f>SUM(P819:P831)</f>
        <v>0</v>
      </c>
      <c r="Q818" s="173"/>
      <c r="R818" s="174">
        <f>SUM(R819:R831)</f>
        <v>0.71300000000000008</v>
      </c>
      <c r="S818" s="173"/>
      <c r="T818" s="175">
        <f>SUM(T819:T831)</f>
        <v>0</v>
      </c>
      <c r="AR818" s="176" t="s">
        <v>84</v>
      </c>
      <c r="AT818" s="177" t="s">
        <v>75</v>
      </c>
      <c r="AU818" s="177" t="s">
        <v>23</v>
      </c>
      <c r="AY818" s="176" t="s">
        <v>134</v>
      </c>
      <c r="BK818" s="178">
        <f>SUM(BK819:BK831)</f>
        <v>0</v>
      </c>
    </row>
    <row r="819" spans="2:65" s="1" customFormat="1" ht="28.9" customHeight="1">
      <c r="B819" s="35"/>
      <c r="C819" s="182" t="s">
        <v>1170</v>
      </c>
      <c r="D819" s="182" t="s">
        <v>136</v>
      </c>
      <c r="E819" s="183" t="s">
        <v>720</v>
      </c>
      <c r="F819" s="184" t="s">
        <v>721</v>
      </c>
      <c r="G819" s="185" t="s">
        <v>139</v>
      </c>
      <c r="H819" s="186">
        <v>648.25800000000004</v>
      </c>
      <c r="I819" s="187"/>
      <c r="J819" s="188">
        <f>ROUND(I819*H819,2)</f>
        <v>0</v>
      </c>
      <c r="K819" s="184" t="s">
        <v>140</v>
      </c>
      <c r="L819" s="55"/>
      <c r="M819" s="189" t="s">
        <v>32</v>
      </c>
      <c r="N819" s="190" t="s">
        <v>47</v>
      </c>
      <c r="O819" s="36"/>
      <c r="P819" s="191">
        <f>O819*H819</f>
        <v>0</v>
      </c>
      <c r="Q819" s="191">
        <v>0</v>
      </c>
      <c r="R819" s="191">
        <f>Q819*H819</f>
        <v>0</v>
      </c>
      <c r="S819" s="191">
        <v>0</v>
      </c>
      <c r="T819" s="192">
        <f>S819*H819</f>
        <v>0</v>
      </c>
      <c r="AR819" s="18" t="s">
        <v>276</v>
      </c>
      <c r="AT819" s="18" t="s">
        <v>136</v>
      </c>
      <c r="AU819" s="18" t="s">
        <v>84</v>
      </c>
      <c r="AY819" s="18" t="s">
        <v>134</v>
      </c>
      <c r="BE819" s="193">
        <f>IF(N819="základní",J819,0)</f>
        <v>0</v>
      </c>
      <c r="BF819" s="193">
        <f>IF(N819="snížená",J819,0)</f>
        <v>0</v>
      </c>
      <c r="BG819" s="193">
        <f>IF(N819="zákl. přenesená",J819,0)</f>
        <v>0</v>
      </c>
      <c r="BH819" s="193">
        <f>IF(N819="sníž. přenesená",J819,0)</f>
        <v>0</v>
      </c>
      <c r="BI819" s="193">
        <f>IF(N819="nulová",J819,0)</f>
        <v>0</v>
      </c>
      <c r="BJ819" s="18" t="s">
        <v>23</v>
      </c>
      <c r="BK819" s="193">
        <f>ROUND(I819*H819,2)</f>
        <v>0</v>
      </c>
      <c r="BL819" s="18" t="s">
        <v>276</v>
      </c>
      <c r="BM819" s="18" t="s">
        <v>1171</v>
      </c>
    </row>
    <row r="820" spans="2:65" s="11" customFormat="1">
      <c r="B820" s="194"/>
      <c r="C820" s="195"/>
      <c r="D820" s="196" t="s">
        <v>143</v>
      </c>
      <c r="E820" s="197" t="s">
        <v>32</v>
      </c>
      <c r="F820" s="198" t="s">
        <v>832</v>
      </c>
      <c r="G820" s="195"/>
      <c r="H820" s="199" t="s">
        <v>32</v>
      </c>
      <c r="I820" s="200"/>
      <c r="J820" s="195"/>
      <c r="K820" s="195"/>
      <c r="L820" s="201"/>
      <c r="M820" s="202"/>
      <c r="N820" s="203"/>
      <c r="O820" s="203"/>
      <c r="P820" s="203"/>
      <c r="Q820" s="203"/>
      <c r="R820" s="203"/>
      <c r="S820" s="203"/>
      <c r="T820" s="204"/>
      <c r="AT820" s="205" t="s">
        <v>143</v>
      </c>
      <c r="AU820" s="205" t="s">
        <v>84</v>
      </c>
      <c r="AV820" s="11" t="s">
        <v>23</v>
      </c>
      <c r="AW820" s="11" t="s">
        <v>39</v>
      </c>
      <c r="AX820" s="11" t="s">
        <v>76</v>
      </c>
      <c r="AY820" s="205" t="s">
        <v>134</v>
      </c>
    </row>
    <row r="821" spans="2:65" s="12" customFormat="1">
      <c r="B821" s="206"/>
      <c r="C821" s="207"/>
      <c r="D821" s="196" t="s">
        <v>143</v>
      </c>
      <c r="E821" s="208" t="s">
        <v>32</v>
      </c>
      <c r="F821" s="209" t="s">
        <v>1172</v>
      </c>
      <c r="G821" s="207"/>
      <c r="H821" s="210">
        <v>648.25800000000004</v>
      </c>
      <c r="I821" s="211"/>
      <c r="J821" s="207"/>
      <c r="K821" s="207"/>
      <c r="L821" s="212"/>
      <c r="M821" s="213"/>
      <c r="N821" s="214"/>
      <c r="O821" s="214"/>
      <c r="P821" s="214"/>
      <c r="Q821" s="214"/>
      <c r="R821" s="214"/>
      <c r="S821" s="214"/>
      <c r="T821" s="215"/>
      <c r="AT821" s="216" t="s">
        <v>143</v>
      </c>
      <c r="AU821" s="216" t="s">
        <v>84</v>
      </c>
      <c r="AV821" s="12" t="s">
        <v>84</v>
      </c>
      <c r="AW821" s="12" t="s">
        <v>39</v>
      </c>
      <c r="AX821" s="12" t="s">
        <v>76</v>
      </c>
      <c r="AY821" s="216" t="s">
        <v>134</v>
      </c>
    </row>
    <row r="822" spans="2:65" s="13" customFormat="1">
      <c r="B822" s="217"/>
      <c r="C822" s="218"/>
      <c r="D822" s="219" t="s">
        <v>143</v>
      </c>
      <c r="E822" s="220" t="s">
        <v>32</v>
      </c>
      <c r="F822" s="221" t="s">
        <v>150</v>
      </c>
      <c r="G822" s="218"/>
      <c r="H822" s="222">
        <v>648.25800000000004</v>
      </c>
      <c r="I822" s="223"/>
      <c r="J822" s="218"/>
      <c r="K822" s="218"/>
      <c r="L822" s="224"/>
      <c r="M822" s="225"/>
      <c r="N822" s="226"/>
      <c r="O822" s="226"/>
      <c r="P822" s="226"/>
      <c r="Q822" s="226"/>
      <c r="R822" s="226"/>
      <c r="S822" s="226"/>
      <c r="T822" s="227"/>
      <c r="AT822" s="228" t="s">
        <v>143</v>
      </c>
      <c r="AU822" s="228" t="s">
        <v>84</v>
      </c>
      <c r="AV822" s="13" t="s">
        <v>141</v>
      </c>
      <c r="AW822" s="13" t="s">
        <v>39</v>
      </c>
      <c r="AX822" s="13" t="s">
        <v>23</v>
      </c>
      <c r="AY822" s="228" t="s">
        <v>134</v>
      </c>
    </row>
    <row r="823" spans="2:65" s="1" customFormat="1" ht="20.45" customHeight="1">
      <c r="B823" s="35"/>
      <c r="C823" s="243" t="s">
        <v>1173</v>
      </c>
      <c r="D823" s="243" t="s">
        <v>387</v>
      </c>
      <c r="E823" s="244" t="s">
        <v>725</v>
      </c>
      <c r="F823" s="245" t="s">
        <v>726</v>
      </c>
      <c r="G823" s="246" t="s">
        <v>344</v>
      </c>
      <c r="H823" s="247">
        <v>0.16200000000000001</v>
      </c>
      <c r="I823" s="248"/>
      <c r="J823" s="249">
        <f>ROUND(I823*H823,2)</f>
        <v>0</v>
      </c>
      <c r="K823" s="245" t="s">
        <v>140</v>
      </c>
      <c r="L823" s="250"/>
      <c r="M823" s="251" t="s">
        <v>32</v>
      </c>
      <c r="N823" s="252" t="s">
        <v>47</v>
      </c>
      <c r="O823" s="36"/>
      <c r="P823" s="191">
        <f>O823*H823</f>
        <v>0</v>
      </c>
      <c r="Q823" s="191">
        <v>1</v>
      </c>
      <c r="R823" s="191">
        <f>Q823*H823</f>
        <v>0.16200000000000001</v>
      </c>
      <c r="S823" s="191">
        <v>0</v>
      </c>
      <c r="T823" s="192">
        <f>S823*H823</f>
        <v>0</v>
      </c>
      <c r="AR823" s="18" t="s">
        <v>455</v>
      </c>
      <c r="AT823" s="18" t="s">
        <v>387</v>
      </c>
      <c r="AU823" s="18" t="s">
        <v>84</v>
      </c>
      <c r="AY823" s="18" t="s">
        <v>134</v>
      </c>
      <c r="BE823" s="193">
        <f>IF(N823="základní",J823,0)</f>
        <v>0</v>
      </c>
      <c r="BF823" s="193">
        <f>IF(N823="snížená",J823,0)</f>
        <v>0</v>
      </c>
      <c r="BG823" s="193">
        <f>IF(N823="zákl. přenesená",J823,0)</f>
        <v>0</v>
      </c>
      <c r="BH823" s="193">
        <f>IF(N823="sníž. přenesená",J823,0)</f>
        <v>0</v>
      </c>
      <c r="BI823" s="193">
        <f>IF(N823="nulová",J823,0)</f>
        <v>0</v>
      </c>
      <c r="BJ823" s="18" t="s">
        <v>23</v>
      </c>
      <c r="BK823" s="193">
        <f>ROUND(I823*H823,2)</f>
        <v>0</v>
      </c>
      <c r="BL823" s="18" t="s">
        <v>276</v>
      </c>
      <c r="BM823" s="18" t="s">
        <v>1174</v>
      </c>
    </row>
    <row r="824" spans="2:65" s="12" customFormat="1">
      <c r="B824" s="206"/>
      <c r="C824" s="207"/>
      <c r="D824" s="219" t="s">
        <v>143</v>
      </c>
      <c r="E824" s="229" t="s">
        <v>32</v>
      </c>
      <c r="F824" s="230" t="s">
        <v>1175</v>
      </c>
      <c r="G824" s="207"/>
      <c r="H824" s="231">
        <v>0.16200000000000001</v>
      </c>
      <c r="I824" s="211"/>
      <c r="J824" s="207"/>
      <c r="K824" s="207"/>
      <c r="L824" s="212"/>
      <c r="M824" s="213"/>
      <c r="N824" s="214"/>
      <c r="O824" s="214"/>
      <c r="P824" s="214"/>
      <c r="Q824" s="214"/>
      <c r="R824" s="214"/>
      <c r="S824" s="214"/>
      <c r="T824" s="215"/>
      <c r="AT824" s="216" t="s">
        <v>143</v>
      </c>
      <c r="AU824" s="216" t="s">
        <v>84</v>
      </c>
      <c r="AV824" s="12" t="s">
        <v>84</v>
      </c>
      <c r="AW824" s="12" t="s">
        <v>39</v>
      </c>
      <c r="AX824" s="12" t="s">
        <v>23</v>
      </c>
      <c r="AY824" s="216" t="s">
        <v>134</v>
      </c>
    </row>
    <row r="825" spans="2:65" s="1" customFormat="1" ht="28.9" customHeight="1">
      <c r="B825" s="35"/>
      <c r="C825" s="182" t="s">
        <v>1176</v>
      </c>
      <c r="D825" s="182" t="s">
        <v>136</v>
      </c>
      <c r="E825" s="183" t="s">
        <v>730</v>
      </c>
      <c r="F825" s="184" t="s">
        <v>731</v>
      </c>
      <c r="G825" s="185" t="s">
        <v>139</v>
      </c>
      <c r="H825" s="186">
        <v>648.25800000000004</v>
      </c>
      <c r="I825" s="187"/>
      <c r="J825" s="188">
        <f>ROUND(I825*H825,2)</f>
        <v>0</v>
      </c>
      <c r="K825" s="184" t="s">
        <v>140</v>
      </c>
      <c r="L825" s="55"/>
      <c r="M825" s="189" t="s">
        <v>32</v>
      </c>
      <c r="N825" s="190" t="s">
        <v>47</v>
      </c>
      <c r="O825" s="36"/>
      <c r="P825" s="191">
        <f>O825*H825</f>
        <v>0</v>
      </c>
      <c r="Q825" s="191">
        <v>0</v>
      </c>
      <c r="R825" s="191">
        <f>Q825*H825</f>
        <v>0</v>
      </c>
      <c r="S825" s="191">
        <v>0</v>
      </c>
      <c r="T825" s="192">
        <f>S825*H825</f>
        <v>0</v>
      </c>
      <c r="AR825" s="18" t="s">
        <v>276</v>
      </c>
      <c r="AT825" s="18" t="s">
        <v>136</v>
      </c>
      <c r="AU825" s="18" t="s">
        <v>84</v>
      </c>
      <c r="AY825" s="18" t="s">
        <v>134</v>
      </c>
      <c r="BE825" s="193">
        <f>IF(N825="základní",J825,0)</f>
        <v>0</v>
      </c>
      <c r="BF825" s="193">
        <f>IF(N825="snížená",J825,0)</f>
        <v>0</v>
      </c>
      <c r="BG825" s="193">
        <f>IF(N825="zákl. přenesená",J825,0)</f>
        <v>0</v>
      </c>
      <c r="BH825" s="193">
        <f>IF(N825="sníž. přenesená",J825,0)</f>
        <v>0</v>
      </c>
      <c r="BI825" s="193">
        <f>IF(N825="nulová",J825,0)</f>
        <v>0</v>
      </c>
      <c r="BJ825" s="18" t="s">
        <v>23</v>
      </c>
      <c r="BK825" s="193">
        <f>ROUND(I825*H825,2)</f>
        <v>0</v>
      </c>
      <c r="BL825" s="18" t="s">
        <v>276</v>
      </c>
      <c r="BM825" s="18" t="s">
        <v>1177</v>
      </c>
    </row>
    <row r="826" spans="2:65" s="11" customFormat="1">
      <c r="B826" s="194"/>
      <c r="C826" s="195"/>
      <c r="D826" s="196" t="s">
        <v>143</v>
      </c>
      <c r="E826" s="197" t="s">
        <v>32</v>
      </c>
      <c r="F826" s="198" t="s">
        <v>832</v>
      </c>
      <c r="G826" s="195"/>
      <c r="H826" s="199" t="s">
        <v>32</v>
      </c>
      <c r="I826" s="200"/>
      <c r="J826" s="195"/>
      <c r="K826" s="195"/>
      <c r="L826" s="201"/>
      <c r="M826" s="202"/>
      <c r="N826" s="203"/>
      <c r="O826" s="203"/>
      <c r="P826" s="203"/>
      <c r="Q826" s="203"/>
      <c r="R826" s="203"/>
      <c r="S826" s="203"/>
      <c r="T826" s="204"/>
      <c r="AT826" s="205" t="s">
        <v>143</v>
      </c>
      <c r="AU826" s="205" t="s">
        <v>84</v>
      </c>
      <c r="AV826" s="11" t="s">
        <v>23</v>
      </c>
      <c r="AW826" s="11" t="s">
        <v>39</v>
      </c>
      <c r="AX826" s="11" t="s">
        <v>76</v>
      </c>
      <c r="AY826" s="205" t="s">
        <v>134</v>
      </c>
    </row>
    <row r="827" spans="2:65" s="12" customFormat="1">
      <c r="B827" s="206"/>
      <c r="C827" s="207"/>
      <c r="D827" s="196" t="s">
        <v>143</v>
      </c>
      <c r="E827" s="208" t="s">
        <v>32</v>
      </c>
      <c r="F827" s="209" t="s">
        <v>1172</v>
      </c>
      <c r="G827" s="207"/>
      <c r="H827" s="210">
        <v>648.25800000000004</v>
      </c>
      <c r="I827" s="211"/>
      <c r="J827" s="207"/>
      <c r="K827" s="207"/>
      <c r="L827" s="212"/>
      <c r="M827" s="213"/>
      <c r="N827" s="214"/>
      <c r="O827" s="214"/>
      <c r="P827" s="214"/>
      <c r="Q827" s="214"/>
      <c r="R827" s="214"/>
      <c r="S827" s="214"/>
      <c r="T827" s="215"/>
      <c r="AT827" s="216" t="s">
        <v>143</v>
      </c>
      <c r="AU827" s="216" t="s">
        <v>84</v>
      </c>
      <c r="AV827" s="12" t="s">
        <v>84</v>
      </c>
      <c r="AW827" s="12" t="s">
        <v>39</v>
      </c>
      <c r="AX827" s="12" t="s">
        <v>76</v>
      </c>
      <c r="AY827" s="216" t="s">
        <v>134</v>
      </c>
    </row>
    <row r="828" spans="2:65" s="13" customFormat="1">
      <c r="B828" s="217"/>
      <c r="C828" s="218"/>
      <c r="D828" s="219" t="s">
        <v>143</v>
      </c>
      <c r="E828" s="220" t="s">
        <v>32</v>
      </c>
      <c r="F828" s="221" t="s">
        <v>150</v>
      </c>
      <c r="G828" s="218"/>
      <c r="H828" s="222">
        <v>648.25800000000004</v>
      </c>
      <c r="I828" s="223"/>
      <c r="J828" s="218"/>
      <c r="K828" s="218"/>
      <c r="L828" s="224"/>
      <c r="M828" s="225"/>
      <c r="N828" s="226"/>
      <c r="O828" s="226"/>
      <c r="P828" s="226"/>
      <c r="Q828" s="226"/>
      <c r="R828" s="226"/>
      <c r="S828" s="226"/>
      <c r="T828" s="227"/>
      <c r="AT828" s="228" t="s">
        <v>143</v>
      </c>
      <c r="AU828" s="228" t="s">
        <v>84</v>
      </c>
      <c r="AV828" s="13" t="s">
        <v>141</v>
      </c>
      <c r="AW828" s="13" t="s">
        <v>39</v>
      </c>
      <c r="AX828" s="13" t="s">
        <v>23</v>
      </c>
      <c r="AY828" s="228" t="s">
        <v>134</v>
      </c>
    </row>
    <row r="829" spans="2:65" s="1" customFormat="1" ht="20.45" customHeight="1">
      <c r="B829" s="35"/>
      <c r="C829" s="243" t="s">
        <v>1178</v>
      </c>
      <c r="D829" s="243" t="s">
        <v>387</v>
      </c>
      <c r="E829" s="244" t="s">
        <v>734</v>
      </c>
      <c r="F829" s="245" t="s">
        <v>735</v>
      </c>
      <c r="G829" s="246" t="s">
        <v>344</v>
      </c>
      <c r="H829" s="247">
        <v>0.55100000000000005</v>
      </c>
      <c r="I829" s="248"/>
      <c r="J829" s="249">
        <f>ROUND(I829*H829,2)</f>
        <v>0</v>
      </c>
      <c r="K829" s="245" t="s">
        <v>140</v>
      </c>
      <c r="L829" s="250"/>
      <c r="M829" s="251" t="s">
        <v>32</v>
      </c>
      <c r="N829" s="252" t="s">
        <v>47</v>
      </c>
      <c r="O829" s="36"/>
      <c r="P829" s="191">
        <f>O829*H829</f>
        <v>0</v>
      </c>
      <c r="Q829" s="191">
        <v>1</v>
      </c>
      <c r="R829" s="191">
        <f>Q829*H829</f>
        <v>0.55100000000000005</v>
      </c>
      <c r="S829" s="191">
        <v>0</v>
      </c>
      <c r="T829" s="192">
        <f>S829*H829</f>
        <v>0</v>
      </c>
      <c r="AR829" s="18" t="s">
        <v>455</v>
      </c>
      <c r="AT829" s="18" t="s">
        <v>387</v>
      </c>
      <c r="AU829" s="18" t="s">
        <v>84</v>
      </c>
      <c r="AY829" s="18" t="s">
        <v>134</v>
      </c>
      <c r="BE829" s="193">
        <f>IF(N829="základní",J829,0)</f>
        <v>0</v>
      </c>
      <c r="BF829" s="193">
        <f>IF(N829="snížená",J829,0)</f>
        <v>0</v>
      </c>
      <c r="BG829" s="193">
        <f>IF(N829="zákl. přenesená",J829,0)</f>
        <v>0</v>
      </c>
      <c r="BH829" s="193">
        <f>IF(N829="sníž. přenesená",J829,0)</f>
        <v>0</v>
      </c>
      <c r="BI829" s="193">
        <f>IF(N829="nulová",J829,0)</f>
        <v>0</v>
      </c>
      <c r="BJ829" s="18" t="s">
        <v>23</v>
      </c>
      <c r="BK829" s="193">
        <f>ROUND(I829*H829,2)</f>
        <v>0</v>
      </c>
      <c r="BL829" s="18" t="s">
        <v>276</v>
      </c>
      <c r="BM829" s="18" t="s">
        <v>1179</v>
      </c>
    </row>
    <row r="830" spans="2:65" s="12" customFormat="1">
      <c r="B830" s="206"/>
      <c r="C830" s="207"/>
      <c r="D830" s="219" t="s">
        <v>143</v>
      </c>
      <c r="E830" s="229" t="s">
        <v>32</v>
      </c>
      <c r="F830" s="230" t="s">
        <v>1180</v>
      </c>
      <c r="G830" s="207"/>
      <c r="H830" s="231">
        <v>0.55100000000000005</v>
      </c>
      <c r="I830" s="211"/>
      <c r="J830" s="207"/>
      <c r="K830" s="207"/>
      <c r="L830" s="212"/>
      <c r="M830" s="213"/>
      <c r="N830" s="214"/>
      <c r="O830" s="214"/>
      <c r="P830" s="214"/>
      <c r="Q830" s="214"/>
      <c r="R830" s="214"/>
      <c r="S830" s="214"/>
      <c r="T830" s="215"/>
      <c r="AT830" s="216" t="s">
        <v>143</v>
      </c>
      <c r="AU830" s="216" t="s">
        <v>84</v>
      </c>
      <c r="AV830" s="12" t="s">
        <v>84</v>
      </c>
      <c r="AW830" s="12" t="s">
        <v>39</v>
      </c>
      <c r="AX830" s="12" t="s">
        <v>23</v>
      </c>
      <c r="AY830" s="216" t="s">
        <v>134</v>
      </c>
    </row>
    <row r="831" spans="2:65" s="1" customFormat="1" ht="40.15" customHeight="1">
      <c r="B831" s="35"/>
      <c r="C831" s="182" t="s">
        <v>1181</v>
      </c>
      <c r="D831" s="182" t="s">
        <v>136</v>
      </c>
      <c r="E831" s="183" t="s">
        <v>739</v>
      </c>
      <c r="F831" s="184" t="s">
        <v>740</v>
      </c>
      <c r="G831" s="185" t="s">
        <v>741</v>
      </c>
      <c r="H831" s="256"/>
      <c r="I831" s="187"/>
      <c r="J831" s="188">
        <f>ROUND(I831*H831,2)</f>
        <v>0</v>
      </c>
      <c r="K831" s="184" t="s">
        <v>140</v>
      </c>
      <c r="L831" s="55"/>
      <c r="M831" s="189" t="s">
        <v>32</v>
      </c>
      <c r="N831" s="257" t="s">
        <v>47</v>
      </c>
      <c r="O831" s="258"/>
      <c r="P831" s="259">
        <f>O831*H831</f>
        <v>0</v>
      </c>
      <c r="Q831" s="259">
        <v>0</v>
      </c>
      <c r="R831" s="259">
        <f>Q831*H831</f>
        <v>0</v>
      </c>
      <c r="S831" s="259">
        <v>0</v>
      </c>
      <c r="T831" s="260">
        <f>S831*H831</f>
        <v>0</v>
      </c>
      <c r="AR831" s="18" t="s">
        <v>276</v>
      </c>
      <c r="AT831" s="18" t="s">
        <v>136</v>
      </c>
      <c r="AU831" s="18" t="s">
        <v>84</v>
      </c>
      <c r="AY831" s="18" t="s">
        <v>134</v>
      </c>
      <c r="BE831" s="193">
        <f>IF(N831="základní",J831,0)</f>
        <v>0</v>
      </c>
      <c r="BF831" s="193">
        <f>IF(N831="snížená",J831,0)</f>
        <v>0</v>
      </c>
      <c r="BG831" s="193">
        <f>IF(N831="zákl. přenesená",J831,0)</f>
        <v>0</v>
      </c>
      <c r="BH831" s="193">
        <f>IF(N831="sníž. přenesená",J831,0)</f>
        <v>0</v>
      </c>
      <c r="BI831" s="193">
        <f>IF(N831="nulová",J831,0)</f>
        <v>0</v>
      </c>
      <c r="BJ831" s="18" t="s">
        <v>23</v>
      </c>
      <c r="BK831" s="193">
        <f>ROUND(I831*H831,2)</f>
        <v>0</v>
      </c>
      <c r="BL831" s="18" t="s">
        <v>276</v>
      </c>
      <c r="BM831" s="18" t="s">
        <v>1182</v>
      </c>
    </row>
    <row r="832" spans="2:65" s="1" customFormat="1" ht="6.95" customHeight="1">
      <c r="B832" s="50"/>
      <c r="C832" s="51"/>
      <c r="D832" s="51"/>
      <c r="E832" s="51"/>
      <c r="F832" s="51"/>
      <c r="G832" s="51"/>
      <c r="H832" s="51"/>
      <c r="I832" s="128"/>
      <c r="J832" s="51"/>
      <c r="K832" s="51"/>
      <c r="L832" s="55"/>
    </row>
  </sheetData>
  <sheetProtection password="CC35" sheet="1" objects="1" scenarios="1" formatColumns="0" formatRows="0" sort="0" autoFilter="0"/>
  <autoFilter ref="C87:K87"/>
  <mergeCells count="9">
    <mergeCell ref="E78:H78"/>
    <mergeCell ref="E80:H80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tooltip="Krycí list soupisu" display="1) Krycí list soupisu"/>
    <hyperlink ref="G1:H1" location="C54" tooltip="Rekapitulace" display="2) Rekapitulace"/>
    <hyperlink ref="J1" location="C87" tooltip="Soupis prací" display="3) Soupis prací"/>
    <hyperlink ref="L1:V1" location="'Rekapitulace stavby'!C2" tooltip="Rekapitulace stavby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83"/>
  <sheetViews>
    <sheetView showGridLines="0" workbookViewId="0">
      <pane ySplit="1" topLeftCell="A74" activePane="bottomLeft" state="frozen"/>
      <selection pane="bottomLeft"/>
    </sheetView>
  </sheetViews>
  <sheetFormatPr defaultRowHeight="13.5"/>
  <cols>
    <col min="1" max="1" width="7.1640625" customWidth="1"/>
    <col min="2" max="2" width="1.5" customWidth="1"/>
    <col min="3" max="3" width="3.5" customWidth="1"/>
    <col min="4" max="4" width="3.6640625" customWidth="1"/>
    <col min="5" max="5" width="14.6640625" customWidth="1"/>
    <col min="6" max="6" width="64.33203125" customWidth="1"/>
    <col min="7" max="7" width="7.5" customWidth="1"/>
    <col min="8" max="8" width="9.5" customWidth="1"/>
    <col min="9" max="9" width="10.83203125" style="104" customWidth="1"/>
    <col min="10" max="10" width="22.33203125" customWidth="1"/>
    <col min="11" max="11" width="16.5" customWidth="1"/>
    <col min="13" max="18" width="9.1640625" hidden="1"/>
    <col min="19" max="19" width="7" hidden="1" customWidth="1"/>
    <col min="20" max="20" width="25.5" hidden="1" customWidth="1"/>
    <col min="21" max="21" width="14" hidden="1" customWidth="1"/>
    <col min="22" max="22" width="10.5" customWidth="1"/>
    <col min="23" max="23" width="14" customWidth="1"/>
    <col min="24" max="24" width="10.5" customWidth="1"/>
    <col min="25" max="25" width="12.83203125" customWidth="1"/>
    <col min="26" max="26" width="9.5" customWidth="1"/>
    <col min="27" max="27" width="12.83203125" customWidth="1"/>
    <col min="28" max="28" width="14" customWidth="1"/>
    <col min="29" max="29" width="9.5" customWidth="1"/>
    <col min="30" max="30" width="12.83203125" customWidth="1"/>
    <col min="31" max="31" width="14" customWidth="1"/>
    <col min="44" max="65" width="9.1640625" hidden="1"/>
  </cols>
  <sheetData>
    <row r="1" spans="1:70" ht="21.75" customHeight="1">
      <c r="A1" s="16"/>
      <c r="B1" s="269"/>
      <c r="C1" s="269"/>
      <c r="D1" s="268" t="s">
        <v>1</v>
      </c>
      <c r="E1" s="269"/>
      <c r="F1" s="270" t="s">
        <v>1221</v>
      </c>
      <c r="G1" s="394" t="s">
        <v>1222</v>
      </c>
      <c r="H1" s="394"/>
      <c r="I1" s="274"/>
      <c r="J1" s="270" t="s">
        <v>1223</v>
      </c>
      <c r="K1" s="268" t="s">
        <v>96</v>
      </c>
      <c r="L1" s="270" t="s">
        <v>1224</v>
      </c>
      <c r="M1" s="270"/>
      <c r="N1" s="270"/>
      <c r="O1" s="270"/>
      <c r="P1" s="270"/>
      <c r="Q1" s="270"/>
      <c r="R1" s="270"/>
      <c r="S1" s="270"/>
      <c r="T1" s="270"/>
      <c r="U1" s="266"/>
      <c r="V1" s="26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</row>
    <row r="2" spans="1:70" ht="36.950000000000003" customHeight="1"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AT2" s="18" t="s">
        <v>91</v>
      </c>
    </row>
    <row r="3" spans="1:70" ht="6.95" customHeight="1">
      <c r="B3" s="19"/>
      <c r="C3" s="20"/>
      <c r="D3" s="20"/>
      <c r="E3" s="20"/>
      <c r="F3" s="20"/>
      <c r="G3" s="20"/>
      <c r="H3" s="20"/>
      <c r="I3" s="105"/>
      <c r="J3" s="20"/>
      <c r="K3" s="21"/>
      <c r="AT3" s="18" t="s">
        <v>84</v>
      </c>
    </row>
    <row r="4" spans="1:70" ht="36.950000000000003" customHeight="1">
      <c r="B4" s="22"/>
      <c r="C4" s="23"/>
      <c r="D4" s="24" t="s">
        <v>97</v>
      </c>
      <c r="E4" s="23"/>
      <c r="F4" s="23"/>
      <c r="G4" s="23"/>
      <c r="H4" s="23"/>
      <c r="I4" s="106"/>
      <c r="J4" s="23"/>
      <c r="K4" s="25"/>
      <c r="M4" s="26" t="s">
        <v>10</v>
      </c>
      <c r="AT4" s="18" t="s">
        <v>4</v>
      </c>
    </row>
    <row r="5" spans="1:70" ht="6.95" customHeight="1">
      <c r="B5" s="22"/>
      <c r="C5" s="23"/>
      <c r="D5" s="23"/>
      <c r="E5" s="23"/>
      <c r="F5" s="23"/>
      <c r="G5" s="23"/>
      <c r="H5" s="23"/>
      <c r="I5" s="106"/>
      <c r="J5" s="23"/>
      <c r="K5" s="25"/>
    </row>
    <row r="6" spans="1:70" ht="15">
      <c r="B6" s="22"/>
      <c r="C6" s="23"/>
      <c r="D6" s="31" t="s">
        <v>16</v>
      </c>
      <c r="E6" s="23"/>
      <c r="F6" s="23"/>
      <c r="G6" s="23"/>
      <c r="H6" s="23"/>
      <c r="I6" s="106"/>
      <c r="J6" s="23"/>
      <c r="K6" s="25"/>
    </row>
    <row r="7" spans="1:70" ht="20.45" customHeight="1">
      <c r="B7" s="22"/>
      <c r="C7" s="23"/>
      <c r="D7" s="23"/>
      <c r="E7" s="395" t="str">
        <f>'Rekapitulace stavby'!K6</f>
        <v>Kanalizace Kněževes</v>
      </c>
      <c r="F7" s="359"/>
      <c r="G7" s="359"/>
      <c r="H7" s="359"/>
      <c r="I7" s="106"/>
      <c r="J7" s="23"/>
      <c r="K7" s="25"/>
    </row>
    <row r="8" spans="1:70" s="1" customFormat="1" ht="15">
      <c r="B8" s="35"/>
      <c r="C8" s="36"/>
      <c r="D8" s="31" t="s">
        <v>98</v>
      </c>
      <c r="E8" s="36"/>
      <c r="F8" s="36"/>
      <c r="G8" s="36"/>
      <c r="H8" s="36"/>
      <c r="I8" s="107"/>
      <c r="J8" s="36"/>
      <c r="K8" s="39"/>
    </row>
    <row r="9" spans="1:70" s="1" customFormat="1" ht="36.950000000000003" customHeight="1">
      <c r="B9" s="35"/>
      <c r="C9" s="36"/>
      <c r="D9" s="36"/>
      <c r="E9" s="396" t="s">
        <v>1183</v>
      </c>
      <c r="F9" s="366"/>
      <c r="G9" s="366"/>
      <c r="H9" s="366"/>
      <c r="I9" s="107"/>
      <c r="J9" s="36"/>
      <c r="K9" s="39"/>
    </row>
    <row r="10" spans="1:70" s="1" customFormat="1">
      <c r="B10" s="35"/>
      <c r="C10" s="36"/>
      <c r="D10" s="36"/>
      <c r="E10" s="36"/>
      <c r="F10" s="36"/>
      <c r="G10" s="36"/>
      <c r="H10" s="36"/>
      <c r="I10" s="107"/>
      <c r="J10" s="36"/>
      <c r="K10" s="39"/>
    </row>
    <row r="11" spans="1:70" s="1" customFormat="1" ht="14.45" customHeight="1">
      <c r="B11" s="35"/>
      <c r="C11" s="36"/>
      <c r="D11" s="31" t="s">
        <v>19</v>
      </c>
      <c r="E11" s="36"/>
      <c r="F11" s="29" t="s">
        <v>20</v>
      </c>
      <c r="G11" s="36"/>
      <c r="H11" s="36"/>
      <c r="I11" s="108" t="s">
        <v>21</v>
      </c>
      <c r="J11" s="29" t="s">
        <v>32</v>
      </c>
      <c r="K11" s="39"/>
    </row>
    <row r="12" spans="1:70" s="1" customFormat="1" ht="14.45" customHeight="1">
      <c r="B12" s="35"/>
      <c r="C12" s="36"/>
      <c r="D12" s="31" t="s">
        <v>24</v>
      </c>
      <c r="E12" s="36"/>
      <c r="F12" s="29" t="s">
        <v>25</v>
      </c>
      <c r="G12" s="36"/>
      <c r="H12" s="36"/>
      <c r="I12" s="108" t="s">
        <v>26</v>
      </c>
      <c r="J12" s="109" t="str">
        <f>'Rekapitulace stavby'!AN8</f>
        <v>1.8.2016</v>
      </c>
      <c r="K12" s="39"/>
    </row>
    <row r="13" spans="1:70" s="1" customFormat="1" ht="10.9" customHeight="1">
      <c r="B13" s="35"/>
      <c r="C13" s="36"/>
      <c r="D13" s="36"/>
      <c r="E13" s="36"/>
      <c r="F13" s="36"/>
      <c r="G13" s="36"/>
      <c r="H13" s="36"/>
      <c r="I13" s="107"/>
      <c r="J13" s="36"/>
      <c r="K13" s="39"/>
    </row>
    <row r="14" spans="1:70" s="1" customFormat="1" ht="14.45" customHeight="1">
      <c r="B14" s="35"/>
      <c r="C14" s="36"/>
      <c r="D14" s="31" t="s">
        <v>30</v>
      </c>
      <c r="E14" s="36"/>
      <c r="F14" s="36"/>
      <c r="G14" s="36"/>
      <c r="H14" s="36"/>
      <c r="I14" s="108" t="s">
        <v>31</v>
      </c>
      <c r="J14" s="29" t="s">
        <v>32</v>
      </c>
      <c r="K14" s="39"/>
    </row>
    <row r="15" spans="1:70" s="1" customFormat="1" ht="18" customHeight="1">
      <c r="B15" s="35"/>
      <c r="C15" s="36"/>
      <c r="D15" s="36"/>
      <c r="E15" s="29" t="s">
        <v>100</v>
      </c>
      <c r="F15" s="36"/>
      <c r="G15" s="36"/>
      <c r="H15" s="36"/>
      <c r="I15" s="108" t="s">
        <v>34</v>
      </c>
      <c r="J15" s="29" t="s">
        <v>32</v>
      </c>
      <c r="K15" s="39"/>
    </row>
    <row r="16" spans="1:70" s="1" customFormat="1" ht="6.95" customHeight="1">
      <c r="B16" s="35"/>
      <c r="C16" s="36"/>
      <c r="D16" s="36"/>
      <c r="E16" s="36"/>
      <c r="F16" s="36"/>
      <c r="G16" s="36"/>
      <c r="H16" s="36"/>
      <c r="I16" s="107"/>
      <c r="J16" s="36"/>
      <c r="K16" s="39"/>
    </row>
    <row r="17" spans="2:11" s="1" customFormat="1" ht="14.45" customHeight="1">
      <c r="B17" s="35"/>
      <c r="C17" s="36"/>
      <c r="D17" s="31" t="s">
        <v>35</v>
      </c>
      <c r="E17" s="36"/>
      <c r="F17" s="36"/>
      <c r="G17" s="36"/>
      <c r="H17" s="36"/>
      <c r="I17" s="108" t="s">
        <v>31</v>
      </c>
      <c r="J17" s="29" t="str">
        <f>IF('Rekapitulace stavby'!AN13="Vyplň údaj","",IF('Rekapitulace stavby'!AN13="","",'Rekapitulace stavby'!AN13))</f>
        <v/>
      </c>
      <c r="K17" s="39"/>
    </row>
    <row r="18" spans="2:11" s="1" customFormat="1" ht="18" customHeight="1">
      <c r="B18" s="35"/>
      <c r="C18" s="36"/>
      <c r="D18" s="36"/>
      <c r="E18" s="29" t="str">
        <f>IF('Rekapitulace stavby'!E14="Vyplň údaj","",IF('Rekapitulace stavby'!E14="","",'Rekapitulace stavby'!E14))</f>
        <v/>
      </c>
      <c r="F18" s="36"/>
      <c r="G18" s="36"/>
      <c r="H18" s="36"/>
      <c r="I18" s="108" t="s">
        <v>34</v>
      </c>
      <c r="J18" s="29" t="str">
        <f>IF('Rekapitulace stavby'!AN14="Vyplň údaj","",IF('Rekapitulace stavby'!AN14="","",'Rekapitulace stavby'!AN14))</f>
        <v/>
      </c>
      <c r="K18" s="39"/>
    </row>
    <row r="19" spans="2:11" s="1" customFormat="1" ht="6.95" customHeight="1">
      <c r="B19" s="35"/>
      <c r="C19" s="36"/>
      <c r="D19" s="36"/>
      <c r="E19" s="36"/>
      <c r="F19" s="36"/>
      <c r="G19" s="36"/>
      <c r="H19" s="36"/>
      <c r="I19" s="107"/>
      <c r="J19" s="36"/>
      <c r="K19" s="39"/>
    </row>
    <row r="20" spans="2:11" s="1" customFormat="1" ht="14.45" customHeight="1">
      <c r="B20" s="35"/>
      <c r="C20" s="36"/>
      <c r="D20" s="31" t="s">
        <v>37</v>
      </c>
      <c r="E20" s="36"/>
      <c r="F20" s="36"/>
      <c r="G20" s="36"/>
      <c r="H20" s="36"/>
      <c r="I20" s="108" t="s">
        <v>31</v>
      </c>
      <c r="J20" s="29" t="s">
        <v>32</v>
      </c>
      <c r="K20" s="39"/>
    </row>
    <row r="21" spans="2:11" s="1" customFormat="1" ht="18" customHeight="1">
      <c r="B21" s="35"/>
      <c r="C21" s="36"/>
      <c r="D21" s="36"/>
      <c r="E21" s="29" t="s">
        <v>38</v>
      </c>
      <c r="F21" s="36"/>
      <c r="G21" s="36"/>
      <c r="H21" s="36"/>
      <c r="I21" s="108" t="s">
        <v>34</v>
      </c>
      <c r="J21" s="29" t="s">
        <v>32</v>
      </c>
      <c r="K21" s="39"/>
    </row>
    <row r="22" spans="2:11" s="1" customFormat="1" ht="6.95" customHeight="1">
      <c r="B22" s="35"/>
      <c r="C22" s="36"/>
      <c r="D22" s="36"/>
      <c r="E22" s="36"/>
      <c r="F22" s="36"/>
      <c r="G22" s="36"/>
      <c r="H22" s="36"/>
      <c r="I22" s="107"/>
      <c r="J22" s="36"/>
      <c r="K22" s="39"/>
    </row>
    <row r="23" spans="2:11" s="1" customFormat="1" ht="14.45" customHeight="1">
      <c r="B23" s="35"/>
      <c r="C23" s="36"/>
      <c r="D23" s="31" t="s">
        <v>40</v>
      </c>
      <c r="E23" s="36"/>
      <c r="F23" s="36"/>
      <c r="G23" s="36"/>
      <c r="H23" s="36"/>
      <c r="I23" s="107"/>
      <c r="J23" s="36"/>
      <c r="K23" s="39"/>
    </row>
    <row r="24" spans="2:11" s="6" customFormat="1" ht="106.9" customHeight="1">
      <c r="B24" s="110"/>
      <c r="C24" s="111"/>
      <c r="D24" s="111"/>
      <c r="E24" s="362" t="s">
        <v>41</v>
      </c>
      <c r="F24" s="397"/>
      <c r="G24" s="397"/>
      <c r="H24" s="397"/>
      <c r="I24" s="112"/>
      <c r="J24" s="111"/>
      <c r="K24" s="113"/>
    </row>
    <row r="25" spans="2:11" s="1" customFormat="1" ht="6.95" customHeight="1">
      <c r="B25" s="35"/>
      <c r="C25" s="36"/>
      <c r="D25" s="36"/>
      <c r="E25" s="36"/>
      <c r="F25" s="36"/>
      <c r="G25" s="36"/>
      <c r="H25" s="36"/>
      <c r="I25" s="107"/>
      <c r="J25" s="36"/>
      <c r="K25" s="39"/>
    </row>
    <row r="26" spans="2:11" s="1" customFormat="1" ht="6.95" customHeight="1">
      <c r="B26" s="35"/>
      <c r="C26" s="36"/>
      <c r="D26" s="79"/>
      <c r="E26" s="79"/>
      <c r="F26" s="79"/>
      <c r="G26" s="79"/>
      <c r="H26" s="79"/>
      <c r="I26" s="114"/>
      <c r="J26" s="79"/>
      <c r="K26" s="115"/>
    </row>
    <row r="27" spans="2:11" s="1" customFormat="1" ht="25.35" customHeight="1">
      <c r="B27" s="35"/>
      <c r="C27" s="36"/>
      <c r="D27" s="116" t="s">
        <v>42</v>
      </c>
      <c r="E27" s="36"/>
      <c r="F27" s="36"/>
      <c r="G27" s="36"/>
      <c r="H27" s="36"/>
      <c r="I27" s="107"/>
      <c r="J27" s="117">
        <f>ROUND(J78,2)</f>
        <v>0</v>
      </c>
      <c r="K27" s="39"/>
    </row>
    <row r="28" spans="2:11" s="1" customFormat="1" ht="6.95" customHeight="1">
      <c r="B28" s="35"/>
      <c r="C28" s="36"/>
      <c r="D28" s="79"/>
      <c r="E28" s="79"/>
      <c r="F28" s="79"/>
      <c r="G28" s="79"/>
      <c r="H28" s="79"/>
      <c r="I28" s="114"/>
      <c r="J28" s="79"/>
      <c r="K28" s="115"/>
    </row>
    <row r="29" spans="2:11" s="1" customFormat="1" ht="14.45" customHeight="1">
      <c r="B29" s="35"/>
      <c r="C29" s="36"/>
      <c r="D29" s="36"/>
      <c r="E29" s="36"/>
      <c r="F29" s="40" t="s">
        <v>44</v>
      </c>
      <c r="G29" s="36"/>
      <c r="H29" s="36"/>
      <c r="I29" s="118" t="s">
        <v>43</v>
      </c>
      <c r="J29" s="40" t="s">
        <v>45</v>
      </c>
      <c r="K29" s="39"/>
    </row>
    <row r="30" spans="2:11" s="1" customFormat="1" ht="14.45" customHeight="1">
      <c r="B30" s="35"/>
      <c r="C30" s="36"/>
      <c r="D30" s="43" t="s">
        <v>46</v>
      </c>
      <c r="E30" s="43" t="s">
        <v>47</v>
      </c>
      <c r="F30" s="119">
        <f>ROUND(SUM(BE78:BE82), 2)</f>
        <v>0</v>
      </c>
      <c r="G30" s="36"/>
      <c r="H30" s="36"/>
      <c r="I30" s="120">
        <v>0.21</v>
      </c>
      <c r="J30" s="119">
        <f>ROUND(ROUND((SUM(BE78:BE82)), 2)*I30, 2)</f>
        <v>0</v>
      </c>
      <c r="K30" s="39"/>
    </row>
    <row r="31" spans="2:11" s="1" customFormat="1" ht="14.45" customHeight="1">
      <c r="B31" s="35"/>
      <c r="C31" s="36"/>
      <c r="D31" s="36"/>
      <c r="E31" s="43" t="s">
        <v>48</v>
      </c>
      <c r="F31" s="119">
        <f>ROUND(SUM(BF78:BF82), 2)</f>
        <v>0</v>
      </c>
      <c r="G31" s="36"/>
      <c r="H31" s="36"/>
      <c r="I31" s="120">
        <v>0.15</v>
      </c>
      <c r="J31" s="119">
        <f>ROUND(ROUND((SUM(BF78:BF82)), 2)*I31, 2)</f>
        <v>0</v>
      </c>
      <c r="K31" s="39"/>
    </row>
    <row r="32" spans="2:11" s="1" customFormat="1" ht="14.45" hidden="1" customHeight="1">
      <c r="B32" s="35"/>
      <c r="C32" s="36"/>
      <c r="D32" s="36"/>
      <c r="E32" s="43" t="s">
        <v>49</v>
      </c>
      <c r="F32" s="119">
        <f>ROUND(SUM(BG78:BG82), 2)</f>
        <v>0</v>
      </c>
      <c r="G32" s="36"/>
      <c r="H32" s="36"/>
      <c r="I32" s="120">
        <v>0.21</v>
      </c>
      <c r="J32" s="119">
        <v>0</v>
      </c>
      <c r="K32" s="39"/>
    </row>
    <row r="33" spans="2:11" s="1" customFormat="1" ht="14.45" hidden="1" customHeight="1">
      <c r="B33" s="35"/>
      <c r="C33" s="36"/>
      <c r="D33" s="36"/>
      <c r="E33" s="43" t="s">
        <v>50</v>
      </c>
      <c r="F33" s="119">
        <f>ROUND(SUM(BH78:BH82), 2)</f>
        <v>0</v>
      </c>
      <c r="G33" s="36"/>
      <c r="H33" s="36"/>
      <c r="I33" s="120">
        <v>0.15</v>
      </c>
      <c r="J33" s="119">
        <v>0</v>
      </c>
      <c r="K33" s="39"/>
    </row>
    <row r="34" spans="2:11" s="1" customFormat="1" ht="14.45" hidden="1" customHeight="1">
      <c r="B34" s="35"/>
      <c r="C34" s="36"/>
      <c r="D34" s="36"/>
      <c r="E34" s="43" t="s">
        <v>51</v>
      </c>
      <c r="F34" s="119">
        <f>ROUND(SUM(BI78:BI82), 2)</f>
        <v>0</v>
      </c>
      <c r="G34" s="36"/>
      <c r="H34" s="36"/>
      <c r="I34" s="120">
        <v>0</v>
      </c>
      <c r="J34" s="119">
        <v>0</v>
      </c>
      <c r="K34" s="39"/>
    </row>
    <row r="35" spans="2:11" s="1" customFormat="1" ht="6.95" customHeight="1">
      <c r="B35" s="35"/>
      <c r="C35" s="36"/>
      <c r="D35" s="36"/>
      <c r="E35" s="36"/>
      <c r="F35" s="36"/>
      <c r="G35" s="36"/>
      <c r="H35" s="36"/>
      <c r="I35" s="107"/>
      <c r="J35" s="36"/>
      <c r="K35" s="39"/>
    </row>
    <row r="36" spans="2:11" s="1" customFormat="1" ht="25.35" customHeight="1">
      <c r="B36" s="35"/>
      <c r="C36" s="121"/>
      <c r="D36" s="122" t="s">
        <v>52</v>
      </c>
      <c r="E36" s="73"/>
      <c r="F36" s="73"/>
      <c r="G36" s="123" t="s">
        <v>53</v>
      </c>
      <c r="H36" s="124" t="s">
        <v>54</v>
      </c>
      <c r="I36" s="125"/>
      <c r="J36" s="126">
        <f>SUM(J27:J34)</f>
        <v>0</v>
      </c>
      <c r="K36" s="127"/>
    </row>
    <row r="37" spans="2:11" s="1" customFormat="1" ht="14.45" customHeight="1">
      <c r="B37" s="50"/>
      <c r="C37" s="51"/>
      <c r="D37" s="51"/>
      <c r="E37" s="51"/>
      <c r="F37" s="51"/>
      <c r="G37" s="51"/>
      <c r="H37" s="51"/>
      <c r="I37" s="128"/>
      <c r="J37" s="51"/>
      <c r="K37" s="52"/>
    </row>
    <row r="41" spans="2:11" s="1" customFormat="1" ht="6.95" customHeight="1">
      <c r="B41" s="129"/>
      <c r="C41" s="130"/>
      <c r="D41" s="130"/>
      <c r="E41" s="130"/>
      <c r="F41" s="130"/>
      <c r="G41" s="130"/>
      <c r="H41" s="130"/>
      <c r="I41" s="131"/>
      <c r="J41" s="130"/>
      <c r="K41" s="132"/>
    </row>
    <row r="42" spans="2:11" s="1" customFormat="1" ht="36.950000000000003" customHeight="1">
      <c r="B42" s="35"/>
      <c r="C42" s="24" t="s">
        <v>101</v>
      </c>
      <c r="D42" s="36"/>
      <c r="E42" s="36"/>
      <c r="F42" s="36"/>
      <c r="G42" s="36"/>
      <c r="H42" s="36"/>
      <c r="I42" s="107"/>
      <c r="J42" s="36"/>
      <c r="K42" s="39"/>
    </row>
    <row r="43" spans="2:11" s="1" customFormat="1" ht="6.95" customHeight="1">
      <c r="B43" s="35"/>
      <c r="C43" s="36"/>
      <c r="D43" s="36"/>
      <c r="E43" s="36"/>
      <c r="F43" s="36"/>
      <c r="G43" s="36"/>
      <c r="H43" s="36"/>
      <c r="I43" s="107"/>
      <c r="J43" s="36"/>
      <c r="K43" s="39"/>
    </row>
    <row r="44" spans="2:11" s="1" customFormat="1" ht="14.45" customHeight="1">
      <c r="B44" s="35"/>
      <c r="C44" s="31" t="s">
        <v>16</v>
      </c>
      <c r="D44" s="36"/>
      <c r="E44" s="36"/>
      <c r="F44" s="36"/>
      <c r="G44" s="36"/>
      <c r="H44" s="36"/>
      <c r="I44" s="107"/>
      <c r="J44" s="36"/>
      <c r="K44" s="39"/>
    </row>
    <row r="45" spans="2:11" s="1" customFormat="1" ht="20.45" customHeight="1">
      <c r="B45" s="35"/>
      <c r="C45" s="36"/>
      <c r="D45" s="36"/>
      <c r="E45" s="395" t="str">
        <f>E7</f>
        <v>Kanalizace Kněževes</v>
      </c>
      <c r="F45" s="366"/>
      <c r="G45" s="366"/>
      <c r="H45" s="366"/>
      <c r="I45" s="107"/>
      <c r="J45" s="36"/>
      <c r="K45" s="39"/>
    </row>
    <row r="46" spans="2:11" s="1" customFormat="1" ht="14.45" customHeight="1">
      <c r="B46" s="35"/>
      <c r="C46" s="31" t="s">
        <v>98</v>
      </c>
      <c r="D46" s="36"/>
      <c r="E46" s="36"/>
      <c r="F46" s="36"/>
      <c r="G46" s="36"/>
      <c r="H46" s="36"/>
      <c r="I46" s="107"/>
      <c r="J46" s="36"/>
      <c r="K46" s="39"/>
    </row>
    <row r="47" spans="2:11" s="1" customFormat="1" ht="22.15" customHeight="1">
      <c r="B47" s="35"/>
      <c r="C47" s="36"/>
      <c r="D47" s="36"/>
      <c r="E47" s="396" t="str">
        <f>E9</f>
        <v>03 - VRN - Vedlejší rozpočtové náklady</v>
      </c>
      <c r="F47" s="366"/>
      <c r="G47" s="366"/>
      <c r="H47" s="366"/>
      <c r="I47" s="107"/>
      <c r="J47" s="36"/>
      <c r="K47" s="39"/>
    </row>
    <row r="48" spans="2:11" s="1" customFormat="1" ht="6.95" customHeight="1">
      <c r="B48" s="35"/>
      <c r="C48" s="36"/>
      <c r="D48" s="36"/>
      <c r="E48" s="36"/>
      <c r="F48" s="36"/>
      <c r="G48" s="36"/>
      <c r="H48" s="36"/>
      <c r="I48" s="107"/>
      <c r="J48" s="36"/>
      <c r="K48" s="39"/>
    </row>
    <row r="49" spans="2:47" s="1" customFormat="1" ht="18" customHeight="1">
      <c r="B49" s="35"/>
      <c r="C49" s="31" t="s">
        <v>24</v>
      </c>
      <c r="D49" s="36"/>
      <c r="E49" s="36"/>
      <c r="F49" s="29" t="str">
        <f>F12</f>
        <v>Kněževes</v>
      </c>
      <c r="G49" s="36"/>
      <c r="H49" s="36"/>
      <c r="I49" s="108" t="s">
        <v>26</v>
      </c>
      <c r="J49" s="109" t="str">
        <f>IF(J12="","",J12)</f>
        <v>1.8.2016</v>
      </c>
      <c r="K49" s="39"/>
    </row>
    <row r="50" spans="2:47" s="1" customFormat="1" ht="6.95" customHeight="1">
      <c r="B50" s="35"/>
      <c r="C50" s="36"/>
      <c r="D50" s="36"/>
      <c r="E50" s="36"/>
      <c r="F50" s="36"/>
      <c r="G50" s="36"/>
      <c r="H50" s="36"/>
      <c r="I50" s="107"/>
      <c r="J50" s="36"/>
      <c r="K50" s="39"/>
    </row>
    <row r="51" spans="2:47" s="1" customFormat="1" ht="15">
      <c r="B51" s="35"/>
      <c r="C51" s="31" t="s">
        <v>30</v>
      </c>
      <c r="D51" s="36"/>
      <c r="E51" s="36"/>
      <c r="F51" s="29" t="str">
        <f>E15</f>
        <v>Městys Kněževes</v>
      </c>
      <c r="G51" s="36"/>
      <c r="H51" s="36"/>
      <c r="I51" s="108" t="s">
        <v>37</v>
      </c>
      <c r="J51" s="29" t="str">
        <f>E21</f>
        <v>Inženýrská a projektová kancelář Vítek</v>
      </c>
      <c r="K51" s="39"/>
    </row>
    <row r="52" spans="2:47" s="1" customFormat="1" ht="14.45" customHeight="1">
      <c r="B52" s="35"/>
      <c r="C52" s="31" t="s">
        <v>35</v>
      </c>
      <c r="D52" s="36"/>
      <c r="E52" s="36"/>
      <c r="F52" s="29" t="str">
        <f>IF(E18="","",E18)</f>
        <v/>
      </c>
      <c r="G52" s="36"/>
      <c r="H52" s="36"/>
      <c r="I52" s="107"/>
      <c r="J52" s="36"/>
      <c r="K52" s="39"/>
    </row>
    <row r="53" spans="2:47" s="1" customFormat="1" ht="10.35" customHeight="1">
      <c r="B53" s="35"/>
      <c r="C53" s="36"/>
      <c r="D53" s="36"/>
      <c r="E53" s="36"/>
      <c r="F53" s="36"/>
      <c r="G53" s="36"/>
      <c r="H53" s="36"/>
      <c r="I53" s="107"/>
      <c r="J53" s="36"/>
      <c r="K53" s="39"/>
    </row>
    <row r="54" spans="2:47" s="1" customFormat="1" ht="29.25" customHeight="1">
      <c r="B54" s="35"/>
      <c r="C54" s="133" t="s">
        <v>102</v>
      </c>
      <c r="D54" s="121"/>
      <c r="E54" s="121"/>
      <c r="F54" s="121"/>
      <c r="G54" s="121"/>
      <c r="H54" s="121"/>
      <c r="I54" s="134"/>
      <c r="J54" s="135" t="s">
        <v>103</v>
      </c>
      <c r="K54" s="136"/>
    </row>
    <row r="55" spans="2:47" s="1" customFormat="1" ht="10.35" customHeight="1">
      <c r="B55" s="35"/>
      <c r="C55" s="36"/>
      <c r="D55" s="36"/>
      <c r="E55" s="36"/>
      <c r="F55" s="36"/>
      <c r="G55" s="36"/>
      <c r="H55" s="36"/>
      <c r="I55" s="107"/>
      <c r="J55" s="36"/>
      <c r="K55" s="39"/>
    </row>
    <row r="56" spans="2:47" s="1" customFormat="1" ht="29.25" customHeight="1">
      <c r="B56" s="35"/>
      <c r="C56" s="137" t="s">
        <v>104</v>
      </c>
      <c r="D56" s="36"/>
      <c r="E56" s="36"/>
      <c r="F56" s="36"/>
      <c r="G56" s="36"/>
      <c r="H56" s="36"/>
      <c r="I56" s="107"/>
      <c r="J56" s="117">
        <f>J78</f>
        <v>0</v>
      </c>
      <c r="K56" s="39"/>
      <c r="AU56" s="18" t="s">
        <v>105</v>
      </c>
    </row>
    <row r="57" spans="2:47" s="7" customFormat="1" ht="24.95" customHeight="1">
      <c r="B57" s="138"/>
      <c r="C57" s="139"/>
      <c r="D57" s="140" t="s">
        <v>89</v>
      </c>
      <c r="E57" s="141"/>
      <c r="F57" s="141"/>
      <c r="G57" s="141"/>
      <c r="H57" s="141"/>
      <c r="I57" s="142"/>
      <c r="J57" s="143">
        <f>J79</f>
        <v>0</v>
      </c>
      <c r="K57" s="144"/>
    </row>
    <row r="58" spans="2:47" s="8" customFormat="1" ht="19.899999999999999" customHeight="1">
      <c r="B58" s="145"/>
      <c r="C58" s="146"/>
      <c r="D58" s="147" t="s">
        <v>1184</v>
      </c>
      <c r="E58" s="148"/>
      <c r="F58" s="148"/>
      <c r="G58" s="148"/>
      <c r="H58" s="148"/>
      <c r="I58" s="149"/>
      <c r="J58" s="150">
        <f>J80</f>
        <v>0</v>
      </c>
      <c r="K58" s="151"/>
    </row>
    <row r="59" spans="2:47" s="1" customFormat="1" ht="21.75" customHeight="1">
      <c r="B59" s="35"/>
      <c r="C59" s="36"/>
      <c r="D59" s="36"/>
      <c r="E59" s="36"/>
      <c r="F59" s="36"/>
      <c r="G59" s="36"/>
      <c r="H59" s="36"/>
      <c r="I59" s="107"/>
      <c r="J59" s="36"/>
      <c r="K59" s="39"/>
    </row>
    <row r="60" spans="2:47" s="1" customFormat="1" ht="6.95" customHeight="1">
      <c r="B60" s="50"/>
      <c r="C60" s="51"/>
      <c r="D60" s="51"/>
      <c r="E60" s="51"/>
      <c r="F60" s="51"/>
      <c r="G60" s="51"/>
      <c r="H60" s="51"/>
      <c r="I60" s="128"/>
      <c r="J60" s="51"/>
      <c r="K60" s="52"/>
    </row>
    <row r="64" spans="2:47" s="1" customFormat="1" ht="6.95" customHeight="1">
      <c r="B64" s="53"/>
      <c r="C64" s="54"/>
      <c r="D64" s="54"/>
      <c r="E64" s="54"/>
      <c r="F64" s="54"/>
      <c r="G64" s="54"/>
      <c r="H64" s="54"/>
      <c r="I64" s="131"/>
      <c r="J64" s="54"/>
      <c r="K64" s="54"/>
      <c r="L64" s="55"/>
    </row>
    <row r="65" spans="2:63" s="1" customFormat="1" ht="36.950000000000003" customHeight="1">
      <c r="B65" s="35"/>
      <c r="C65" s="56" t="s">
        <v>118</v>
      </c>
      <c r="D65" s="57"/>
      <c r="E65" s="57"/>
      <c r="F65" s="57"/>
      <c r="G65" s="57"/>
      <c r="H65" s="57"/>
      <c r="I65" s="152"/>
      <c r="J65" s="57"/>
      <c r="K65" s="57"/>
      <c r="L65" s="55"/>
    </row>
    <row r="66" spans="2:63" s="1" customFormat="1" ht="6.95" customHeight="1">
      <c r="B66" s="35"/>
      <c r="C66" s="57"/>
      <c r="D66" s="57"/>
      <c r="E66" s="57"/>
      <c r="F66" s="57"/>
      <c r="G66" s="57"/>
      <c r="H66" s="57"/>
      <c r="I66" s="152"/>
      <c r="J66" s="57"/>
      <c r="K66" s="57"/>
      <c r="L66" s="55"/>
    </row>
    <row r="67" spans="2:63" s="1" customFormat="1" ht="14.45" customHeight="1">
      <c r="B67" s="35"/>
      <c r="C67" s="59" t="s">
        <v>16</v>
      </c>
      <c r="D67" s="57"/>
      <c r="E67" s="57"/>
      <c r="F67" s="57"/>
      <c r="G67" s="57"/>
      <c r="H67" s="57"/>
      <c r="I67" s="152"/>
      <c r="J67" s="57"/>
      <c r="K67" s="57"/>
      <c r="L67" s="55"/>
    </row>
    <row r="68" spans="2:63" s="1" customFormat="1" ht="20.45" customHeight="1">
      <c r="B68" s="35"/>
      <c r="C68" s="57"/>
      <c r="D68" s="57"/>
      <c r="E68" s="393" t="str">
        <f>E7</f>
        <v>Kanalizace Kněževes</v>
      </c>
      <c r="F68" s="386"/>
      <c r="G68" s="386"/>
      <c r="H68" s="386"/>
      <c r="I68" s="152"/>
      <c r="J68" s="57"/>
      <c r="K68" s="57"/>
      <c r="L68" s="55"/>
    </row>
    <row r="69" spans="2:63" s="1" customFormat="1" ht="14.45" customHeight="1">
      <c r="B69" s="35"/>
      <c r="C69" s="59" t="s">
        <v>98</v>
      </c>
      <c r="D69" s="57"/>
      <c r="E69" s="57"/>
      <c r="F69" s="57"/>
      <c r="G69" s="57"/>
      <c r="H69" s="57"/>
      <c r="I69" s="152"/>
      <c r="J69" s="57"/>
      <c r="K69" s="57"/>
      <c r="L69" s="55"/>
    </row>
    <row r="70" spans="2:63" s="1" customFormat="1" ht="22.15" customHeight="1">
      <c r="B70" s="35"/>
      <c r="C70" s="57"/>
      <c r="D70" s="57"/>
      <c r="E70" s="383" t="str">
        <f>E9</f>
        <v>03 - VRN - Vedlejší rozpočtové náklady</v>
      </c>
      <c r="F70" s="386"/>
      <c r="G70" s="386"/>
      <c r="H70" s="386"/>
      <c r="I70" s="152"/>
      <c r="J70" s="57"/>
      <c r="K70" s="57"/>
      <c r="L70" s="55"/>
    </row>
    <row r="71" spans="2:63" s="1" customFormat="1" ht="6.95" customHeight="1">
      <c r="B71" s="35"/>
      <c r="C71" s="57"/>
      <c r="D71" s="57"/>
      <c r="E71" s="57"/>
      <c r="F71" s="57"/>
      <c r="G71" s="57"/>
      <c r="H71" s="57"/>
      <c r="I71" s="152"/>
      <c r="J71" s="57"/>
      <c r="K71" s="57"/>
      <c r="L71" s="55"/>
    </row>
    <row r="72" spans="2:63" s="1" customFormat="1" ht="18" customHeight="1">
      <c r="B72" s="35"/>
      <c r="C72" s="59" t="s">
        <v>24</v>
      </c>
      <c r="D72" s="57"/>
      <c r="E72" s="57"/>
      <c r="F72" s="153" t="str">
        <f>F12</f>
        <v>Kněževes</v>
      </c>
      <c r="G72" s="57"/>
      <c r="H72" s="57"/>
      <c r="I72" s="154" t="s">
        <v>26</v>
      </c>
      <c r="J72" s="67" t="str">
        <f>IF(J12="","",J12)</f>
        <v>1.8.2016</v>
      </c>
      <c r="K72" s="57"/>
      <c r="L72" s="55"/>
    </row>
    <row r="73" spans="2:63" s="1" customFormat="1" ht="6.95" customHeight="1">
      <c r="B73" s="35"/>
      <c r="C73" s="57"/>
      <c r="D73" s="57"/>
      <c r="E73" s="57"/>
      <c r="F73" s="57"/>
      <c r="G73" s="57"/>
      <c r="H73" s="57"/>
      <c r="I73" s="152"/>
      <c r="J73" s="57"/>
      <c r="K73" s="57"/>
      <c r="L73" s="55"/>
    </row>
    <row r="74" spans="2:63" s="1" customFormat="1" ht="15">
      <c r="B74" s="35"/>
      <c r="C74" s="59" t="s">
        <v>30</v>
      </c>
      <c r="D74" s="57"/>
      <c r="E74" s="57"/>
      <c r="F74" s="153" t="str">
        <f>E15</f>
        <v>Městys Kněževes</v>
      </c>
      <c r="G74" s="57"/>
      <c r="H74" s="57"/>
      <c r="I74" s="154" t="s">
        <v>37</v>
      </c>
      <c r="J74" s="153" t="str">
        <f>E21</f>
        <v>Inženýrská a projektová kancelář Vítek</v>
      </c>
      <c r="K74" s="57"/>
      <c r="L74" s="55"/>
    </row>
    <row r="75" spans="2:63" s="1" customFormat="1" ht="14.45" customHeight="1">
      <c r="B75" s="35"/>
      <c r="C75" s="59" t="s">
        <v>35</v>
      </c>
      <c r="D75" s="57"/>
      <c r="E75" s="57"/>
      <c r="F75" s="153" t="str">
        <f>IF(E18="","",E18)</f>
        <v/>
      </c>
      <c r="G75" s="57"/>
      <c r="H75" s="57"/>
      <c r="I75" s="152"/>
      <c r="J75" s="57"/>
      <c r="K75" s="57"/>
      <c r="L75" s="55"/>
    </row>
    <row r="76" spans="2:63" s="1" customFormat="1" ht="10.35" customHeight="1">
      <c r="B76" s="35"/>
      <c r="C76" s="57"/>
      <c r="D76" s="57"/>
      <c r="E76" s="57"/>
      <c r="F76" s="57"/>
      <c r="G76" s="57"/>
      <c r="H76" s="57"/>
      <c r="I76" s="152"/>
      <c r="J76" s="57"/>
      <c r="K76" s="57"/>
      <c r="L76" s="55"/>
    </row>
    <row r="77" spans="2:63" s="9" customFormat="1" ht="29.25" customHeight="1">
      <c r="B77" s="155"/>
      <c r="C77" s="156" t="s">
        <v>119</v>
      </c>
      <c r="D77" s="157" t="s">
        <v>61</v>
      </c>
      <c r="E77" s="157" t="s">
        <v>57</v>
      </c>
      <c r="F77" s="157" t="s">
        <v>120</v>
      </c>
      <c r="G77" s="157" t="s">
        <v>121</v>
      </c>
      <c r="H77" s="157" t="s">
        <v>122</v>
      </c>
      <c r="I77" s="158" t="s">
        <v>123</v>
      </c>
      <c r="J77" s="157" t="s">
        <v>103</v>
      </c>
      <c r="K77" s="159" t="s">
        <v>124</v>
      </c>
      <c r="L77" s="160"/>
      <c r="M77" s="75" t="s">
        <v>125</v>
      </c>
      <c r="N77" s="76" t="s">
        <v>46</v>
      </c>
      <c r="O77" s="76" t="s">
        <v>126</v>
      </c>
      <c r="P77" s="76" t="s">
        <v>127</v>
      </c>
      <c r="Q77" s="76" t="s">
        <v>128</v>
      </c>
      <c r="R77" s="76" t="s">
        <v>129</v>
      </c>
      <c r="S77" s="76" t="s">
        <v>130</v>
      </c>
      <c r="T77" s="77" t="s">
        <v>131</v>
      </c>
    </row>
    <row r="78" spans="2:63" s="1" customFormat="1" ht="29.25" customHeight="1">
      <c r="B78" s="35"/>
      <c r="C78" s="81" t="s">
        <v>104</v>
      </c>
      <c r="D78" s="57"/>
      <c r="E78" s="57"/>
      <c r="F78" s="57"/>
      <c r="G78" s="57"/>
      <c r="H78" s="57"/>
      <c r="I78" s="152"/>
      <c r="J78" s="161">
        <f>BK78</f>
        <v>0</v>
      </c>
      <c r="K78" s="57"/>
      <c r="L78" s="55"/>
      <c r="M78" s="78"/>
      <c r="N78" s="79"/>
      <c r="O78" s="79"/>
      <c r="P78" s="162">
        <f>P79</f>
        <v>0</v>
      </c>
      <c r="Q78" s="79"/>
      <c r="R78" s="162">
        <f>R79</f>
        <v>0</v>
      </c>
      <c r="S78" s="79"/>
      <c r="T78" s="163">
        <f>T79</f>
        <v>0</v>
      </c>
      <c r="AT78" s="18" t="s">
        <v>75</v>
      </c>
      <c r="AU78" s="18" t="s">
        <v>105</v>
      </c>
      <c r="BK78" s="164">
        <f>BK79</f>
        <v>0</v>
      </c>
    </row>
    <row r="79" spans="2:63" s="10" customFormat="1" ht="37.35" customHeight="1">
      <c r="B79" s="165"/>
      <c r="C79" s="166"/>
      <c r="D79" s="167" t="s">
        <v>75</v>
      </c>
      <c r="E79" s="168" t="s">
        <v>1185</v>
      </c>
      <c r="F79" s="168" t="s">
        <v>1186</v>
      </c>
      <c r="G79" s="166"/>
      <c r="H79" s="166"/>
      <c r="I79" s="169"/>
      <c r="J79" s="170">
        <f>BK79</f>
        <v>0</v>
      </c>
      <c r="K79" s="166"/>
      <c r="L79" s="171"/>
      <c r="M79" s="172"/>
      <c r="N79" s="173"/>
      <c r="O79" s="173"/>
      <c r="P79" s="174">
        <f>P80</f>
        <v>0</v>
      </c>
      <c r="Q79" s="173"/>
      <c r="R79" s="174">
        <f>R80</f>
        <v>0</v>
      </c>
      <c r="S79" s="173"/>
      <c r="T79" s="175">
        <f>T80</f>
        <v>0</v>
      </c>
      <c r="AR79" s="176" t="s">
        <v>177</v>
      </c>
      <c r="AT79" s="177" t="s">
        <v>75</v>
      </c>
      <c r="AU79" s="177" t="s">
        <v>76</v>
      </c>
      <c r="AY79" s="176" t="s">
        <v>134</v>
      </c>
      <c r="BK79" s="178">
        <f>BK80</f>
        <v>0</v>
      </c>
    </row>
    <row r="80" spans="2:63" s="10" customFormat="1" ht="19.899999999999999" customHeight="1">
      <c r="B80" s="165"/>
      <c r="C80" s="166"/>
      <c r="D80" s="179" t="s">
        <v>75</v>
      </c>
      <c r="E80" s="180" t="s">
        <v>1187</v>
      </c>
      <c r="F80" s="180" t="s">
        <v>1188</v>
      </c>
      <c r="G80" s="166"/>
      <c r="H80" s="166"/>
      <c r="I80" s="169"/>
      <c r="J80" s="181">
        <f>BK80</f>
        <v>0</v>
      </c>
      <c r="K80" s="166"/>
      <c r="L80" s="171"/>
      <c r="M80" s="172"/>
      <c r="N80" s="173"/>
      <c r="O80" s="173"/>
      <c r="P80" s="174">
        <f>SUM(P81:P82)</f>
        <v>0</v>
      </c>
      <c r="Q80" s="173"/>
      <c r="R80" s="174">
        <f>SUM(R81:R82)</f>
        <v>0</v>
      </c>
      <c r="S80" s="173"/>
      <c r="T80" s="175">
        <f>SUM(T81:T82)</f>
        <v>0</v>
      </c>
      <c r="AR80" s="176" t="s">
        <v>177</v>
      </c>
      <c r="AT80" s="177" t="s">
        <v>75</v>
      </c>
      <c r="AU80" s="177" t="s">
        <v>23</v>
      </c>
      <c r="AY80" s="176" t="s">
        <v>134</v>
      </c>
      <c r="BK80" s="178">
        <f>SUM(BK81:BK82)</f>
        <v>0</v>
      </c>
    </row>
    <row r="81" spans="2:65" s="1" customFormat="1" ht="20.45" customHeight="1">
      <c r="B81" s="35"/>
      <c r="C81" s="182" t="s">
        <v>23</v>
      </c>
      <c r="D81" s="182" t="s">
        <v>136</v>
      </c>
      <c r="E81" s="183" t="s">
        <v>1189</v>
      </c>
      <c r="F81" s="184" t="s">
        <v>1190</v>
      </c>
      <c r="G81" s="185" t="s">
        <v>1191</v>
      </c>
      <c r="H81" s="186">
        <v>1</v>
      </c>
      <c r="I81" s="187"/>
      <c r="J81" s="188">
        <f>ROUND(I81*H81,2)</f>
        <v>0</v>
      </c>
      <c r="K81" s="184" t="s">
        <v>140</v>
      </c>
      <c r="L81" s="55"/>
      <c r="M81" s="189" t="s">
        <v>32</v>
      </c>
      <c r="N81" s="190" t="s">
        <v>47</v>
      </c>
      <c r="O81" s="36"/>
      <c r="P81" s="191">
        <f>O81*H81</f>
        <v>0</v>
      </c>
      <c r="Q81" s="191">
        <v>0</v>
      </c>
      <c r="R81" s="191">
        <f>Q81*H81</f>
        <v>0</v>
      </c>
      <c r="S81" s="191">
        <v>0</v>
      </c>
      <c r="T81" s="192">
        <f>S81*H81</f>
        <v>0</v>
      </c>
      <c r="AR81" s="18" t="s">
        <v>1192</v>
      </c>
      <c r="AT81" s="18" t="s">
        <v>136</v>
      </c>
      <c r="AU81" s="18" t="s">
        <v>84</v>
      </c>
      <c r="AY81" s="18" t="s">
        <v>134</v>
      </c>
      <c r="BE81" s="193">
        <f>IF(N81="základní",J81,0)</f>
        <v>0</v>
      </c>
      <c r="BF81" s="193">
        <f>IF(N81="snížená",J81,0)</f>
        <v>0</v>
      </c>
      <c r="BG81" s="193">
        <f>IF(N81="zákl. přenesená",J81,0)</f>
        <v>0</v>
      </c>
      <c r="BH81" s="193">
        <f>IF(N81="sníž. přenesená",J81,0)</f>
        <v>0</v>
      </c>
      <c r="BI81" s="193">
        <f>IF(N81="nulová",J81,0)</f>
        <v>0</v>
      </c>
      <c r="BJ81" s="18" t="s">
        <v>23</v>
      </c>
      <c r="BK81" s="193">
        <f>ROUND(I81*H81,2)</f>
        <v>0</v>
      </c>
      <c r="BL81" s="18" t="s">
        <v>1192</v>
      </c>
      <c r="BM81" s="18" t="s">
        <v>1193</v>
      </c>
    </row>
    <row r="82" spans="2:65" s="12" customFormat="1">
      <c r="B82" s="206"/>
      <c r="C82" s="207"/>
      <c r="D82" s="196" t="s">
        <v>143</v>
      </c>
      <c r="E82" s="208" t="s">
        <v>32</v>
      </c>
      <c r="F82" s="209" t="s">
        <v>23</v>
      </c>
      <c r="G82" s="207"/>
      <c r="H82" s="210">
        <v>1</v>
      </c>
      <c r="I82" s="211"/>
      <c r="J82" s="207"/>
      <c r="K82" s="207"/>
      <c r="L82" s="212"/>
      <c r="M82" s="261"/>
      <c r="N82" s="262"/>
      <c r="O82" s="262"/>
      <c r="P82" s="262"/>
      <c r="Q82" s="262"/>
      <c r="R82" s="262"/>
      <c r="S82" s="262"/>
      <c r="T82" s="263"/>
      <c r="AT82" s="216" t="s">
        <v>143</v>
      </c>
      <c r="AU82" s="216" t="s">
        <v>84</v>
      </c>
      <c r="AV82" s="12" t="s">
        <v>84</v>
      </c>
      <c r="AW82" s="12" t="s">
        <v>39</v>
      </c>
      <c r="AX82" s="12" t="s">
        <v>23</v>
      </c>
      <c r="AY82" s="216" t="s">
        <v>134</v>
      </c>
    </row>
    <row r="83" spans="2:65" s="1" customFormat="1" ht="6.95" customHeight="1">
      <c r="B83" s="50"/>
      <c r="C83" s="51"/>
      <c r="D83" s="51"/>
      <c r="E83" s="51"/>
      <c r="F83" s="51"/>
      <c r="G83" s="51"/>
      <c r="H83" s="51"/>
      <c r="I83" s="128"/>
      <c r="J83" s="51"/>
      <c r="K83" s="51"/>
      <c r="L83" s="55"/>
    </row>
  </sheetData>
  <sheetProtection password="CC35" sheet="1" objects="1" scenarios="1" formatColumns="0" formatRows="0" sort="0" autoFilter="0"/>
  <autoFilter ref="C77:K77"/>
  <mergeCells count="9">
    <mergeCell ref="E68:H68"/>
    <mergeCell ref="E70:H70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tooltip="Krycí list soupisu" display="1) Krycí list soupisu"/>
    <hyperlink ref="G1:H1" location="C54" tooltip="Rekapitulace" display="2) Rekapitulace"/>
    <hyperlink ref="J1" location="C77" tooltip="Soupis prací" display="3) Soupis prací"/>
    <hyperlink ref="L1:V1" location="'Rekapitulace stavby'!C2" tooltip="Rekapitulace stavby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95"/>
  <sheetViews>
    <sheetView showGridLines="0" workbookViewId="0">
      <pane ySplit="1" topLeftCell="A74" activePane="bottomLeft" state="frozen"/>
      <selection pane="bottomLeft"/>
    </sheetView>
  </sheetViews>
  <sheetFormatPr defaultRowHeight="13.5"/>
  <cols>
    <col min="1" max="1" width="7.1640625" customWidth="1"/>
    <col min="2" max="2" width="1.5" customWidth="1"/>
    <col min="3" max="3" width="3.5" customWidth="1"/>
    <col min="4" max="4" width="3.6640625" customWidth="1"/>
    <col min="5" max="5" width="14.6640625" customWidth="1"/>
    <col min="6" max="6" width="64.33203125" customWidth="1"/>
    <col min="7" max="7" width="7.5" customWidth="1"/>
    <col min="8" max="8" width="9.5" customWidth="1"/>
    <col min="9" max="9" width="10.83203125" style="104" customWidth="1"/>
    <col min="10" max="10" width="21.1640625" customWidth="1"/>
    <col min="11" max="11" width="16.33203125" customWidth="1"/>
    <col min="13" max="18" width="9.1640625" hidden="1"/>
    <col min="19" max="19" width="7" hidden="1" customWidth="1"/>
    <col min="20" max="20" width="25.5" hidden="1" customWidth="1"/>
    <col min="21" max="21" width="14" hidden="1" customWidth="1"/>
    <col min="22" max="22" width="10.5" customWidth="1"/>
    <col min="23" max="23" width="14" customWidth="1"/>
    <col min="24" max="24" width="10.5" customWidth="1"/>
    <col min="25" max="25" width="12.83203125" customWidth="1"/>
    <col min="26" max="26" width="9.5" customWidth="1"/>
    <col min="27" max="27" width="12.83203125" customWidth="1"/>
    <col min="28" max="28" width="14" customWidth="1"/>
    <col min="29" max="29" width="9.5" customWidth="1"/>
    <col min="30" max="30" width="12.83203125" customWidth="1"/>
    <col min="31" max="31" width="14" customWidth="1"/>
    <col min="44" max="65" width="9.1640625" hidden="1"/>
  </cols>
  <sheetData>
    <row r="1" spans="1:70" ht="21.75" customHeight="1">
      <c r="A1" s="16"/>
      <c r="B1" s="269"/>
      <c r="C1" s="269"/>
      <c r="D1" s="268" t="s">
        <v>1</v>
      </c>
      <c r="E1" s="269"/>
      <c r="F1" s="270" t="s">
        <v>1221</v>
      </c>
      <c r="G1" s="394" t="s">
        <v>1222</v>
      </c>
      <c r="H1" s="394"/>
      <c r="I1" s="274"/>
      <c r="J1" s="270" t="s">
        <v>1223</v>
      </c>
      <c r="K1" s="268" t="s">
        <v>96</v>
      </c>
      <c r="L1" s="270" t="s">
        <v>1224</v>
      </c>
      <c r="M1" s="270"/>
      <c r="N1" s="270"/>
      <c r="O1" s="270"/>
      <c r="P1" s="270"/>
      <c r="Q1" s="270"/>
      <c r="R1" s="270"/>
      <c r="S1" s="270"/>
      <c r="T1" s="270"/>
      <c r="U1" s="266"/>
      <c r="V1" s="26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</row>
    <row r="2" spans="1:70" ht="36.950000000000003" customHeight="1"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AT2" s="18" t="s">
        <v>95</v>
      </c>
    </row>
    <row r="3" spans="1:70" ht="6.95" customHeight="1">
      <c r="B3" s="19"/>
      <c r="C3" s="20"/>
      <c r="D3" s="20"/>
      <c r="E3" s="20"/>
      <c r="F3" s="20"/>
      <c r="G3" s="20"/>
      <c r="H3" s="20"/>
      <c r="I3" s="105"/>
      <c r="J3" s="20"/>
      <c r="K3" s="21"/>
      <c r="AT3" s="18" t="s">
        <v>84</v>
      </c>
    </row>
    <row r="4" spans="1:70" ht="36.950000000000003" customHeight="1">
      <c r="B4" s="22"/>
      <c r="C4" s="23"/>
      <c r="D4" s="24" t="s">
        <v>97</v>
      </c>
      <c r="E4" s="23"/>
      <c r="F4" s="23"/>
      <c r="G4" s="23"/>
      <c r="H4" s="23"/>
      <c r="I4" s="106"/>
      <c r="J4" s="23"/>
      <c r="K4" s="25"/>
      <c r="M4" s="26" t="s">
        <v>10</v>
      </c>
      <c r="AT4" s="18" t="s">
        <v>4</v>
      </c>
    </row>
    <row r="5" spans="1:70" ht="6.95" customHeight="1">
      <c r="B5" s="22"/>
      <c r="C5" s="23"/>
      <c r="D5" s="23"/>
      <c r="E5" s="23"/>
      <c r="F5" s="23"/>
      <c r="G5" s="23"/>
      <c r="H5" s="23"/>
      <c r="I5" s="106"/>
      <c r="J5" s="23"/>
      <c r="K5" s="25"/>
    </row>
    <row r="6" spans="1:70" ht="15">
      <c r="B6" s="22"/>
      <c r="C6" s="23"/>
      <c r="D6" s="31" t="s">
        <v>16</v>
      </c>
      <c r="E6" s="23"/>
      <c r="F6" s="23"/>
      <c r="G6" s="23"/>
      <c r="H6" s="23"/>
      <c r="I6" s="106"/>
      <c r="J6" s="23"/>
      <c r="K6" s="25"/>
    </row>
    <row r="7" spans="1:70" ht="20.45" customHeight="1">
      <c r="B7" s="22"/>
      <c r="C7" s="23"/>
      <c r="D7" s="23"/>
      <c r="E7" s="395" t="str">
        <f>'Rekapitulace stavby'!K6</f>
        <v>Kanalizace Kněževes</v>
      </c>
      <c r="F7" s="359"/>
      <c r="G7" s="359"/>
      <c r="H7" s="359"/>
      <c r="I7" s="106"/>
      <c r="J7" s="23"/>
      <c r="K7" s="25"/>
    </row>
    <row r="8" spans="1:70" s="1" customFormat="1" ht="15">
      <c r="B8" s="35"/>
      <c r="C8" s="36"/>
      <c r="D8" s="31" t="s">
        <v>98</v>
      </c>
      <c r="E8" s="36"/>
      <c r="F8" s="36"/>
      <c r="G8" s="36"/>
      <c r="H8" s="36"/>
      <c r="I8" s="107"/>
      <c r="J8" s="36"/>
      <c r="K8" s="39"/>
    </row>
    <row r="9" spans="1:70" s="1" customFormat="1" ht="36.950000000000003" customHeight="1">
      <c r="B9" s="35"/>
      <c r="C9" s="36"/>
      <c r="D9" s="36"/>
      <c r="E9" s="396" t="s">
        <v>1194</v>
      </c>
      <c r="F9" s="366"/>
      <c r="G9" s="366"/>
      <c r="H9" s="366"/>
      <c r="I9" s="107"/>
      <c r="J9" s="36"/>
      <c r="K9" s="39"/>
    </row>
    <row r="10" spans="1:70" s="1" customFormat="1">
      <c r="B10" s="35"/>
      <c r="C10" s="36"/>
      <c r="D10" s="36"/>
      <c r="E10" s="36"/>
      <c r="F10" s="36"/>
      <c r="G10" s="36"/>
      <c r="H10" s="36"/>
      <c r="I10" s="107"/>
      <c r="J10" s="36"/>
      <c r="K10" s="39"/>
    </row>
    <row r="11" spans="1:70" s="1" customFormat="1" ht="14.45" customHeight="1">
      <c r="B11" s="35"/>
      <c r="C11" s="36"/>
      <c r="D11" s="31" t="s">
        <v>19</v>
      </c>
      <c r="E11" s="36"/>
      <c r="F11" s="29" t="s">
        <v>20</v>
      </c>
      <c r="G11" s="36"/>
      <c r="H11" s="36"/>
      <c r="I11" s="108" t="s">
        <v>21</v>
      </c>
      <c r="J11" s="29" t="s">
        <v>32</v>
      </c>
      <c r="K11" s="39"/>
    </row>
    <row r="12" spans="1:70" s="1" customFormat="1" ht="14.45" customHeight="1">
      <c r="B12" s="35"/>
      <c r="C12" s="36"/>
      <c r="D12" s="31" t="s">
        <v>24</v>
      </c>
      <c r="E12" s="36"/>
      <c r="F12" s="29" t="s">
        <v>25</v>
      </c>
      <c r="G12" s="36"/>
      <c r="H12" s="36"/>
      <c r="I12" s="108" t="s">
        <v>26</v>
      </c>
      <c r="J12" s="109" t="str">
        <f>'Rekapitulace stavby'!AN8</f>
        <v>1.8.2016</v>
      </c>
      <c r="K12" s="39"/>
    </row>
    <row r="13" spans="1:70" s="1" customFormat="1" ht="10.9" customHeight="1">
      <c r="B13" s="35"/>
      <c r="C13" s="36"/>
      <c r="D13" s="36"/>
      <c r="E13" s="36"/>
      <c r="F13" s="36"/>
      <c r="G13" s="36"/>
      <c r="H13" s="36"/>
      <c r="I13" s="107"/>
      <c r="J13" s="36"/>
      <c r="K13" s="39"/>
    </row>
    <row r="14" spans="1:70" s="1" customFormat="1" ht="14.45" customHeight="1">
      <c r="B14" s="35"/>
      <c r="C14" s="36"/>
      <c r="D14" s="31" t="s">
        <v>30</v>
      </c>
      <c r="E14" s="36"/>
      <c r="F14" s="36"/>
      <c r="G14" s="36"/>
      <c r="H14" s="36"/>
      <c r="I14" s="108" t="s">
        <v>31</v>
      </c>
      <c r="J14" s="29" t="s">
        <v>32</v>
      </c>
      <c r="K14" s="39"/>
    </row>
    <row r="15" spans="1:70" s="1" customFormat="1" ht="18" customHeight="1">
      <c r="B15" s="35"/>
      <c r="C15" s="36"/>
      <c r="D15" s="36"/>
      <c r="E15" s="29" t="s">
        <v>100</v>
      </c>
      <c r="F15" s="36"/>
      <c r="G15" s="36"/>
      <c r="H15" s="36"/>
      <c r="I15" s="108" t="s">
        <v>34</v>
      </c>
      <c r="J15" s="29" t="s">
        <v>32</v>
      </c>
      <c r="K15" s="39"/>
    </row>
    <row r="16" spans="1:70" s="1" customFormat="1" ht="6.95" customHeight="1">
      <c r="B16" s="35"/>
      <c r="C16" s="36"/>
      <c r="D16" s="36"/>
      <c r="E16" s="36"/>
      <c r="F16" s="36"/>
      <c r="G16" s="36"/>
      <c r="H16" s="36"/>
      <c r="I16" s="107"/>
      <c r="J16" s="36"/>
      <c r="K16" s="39"/>
    </row>
    <row r="17" spans="2:11" s="1" customFormat="1" ht="14.45" customHeight="1">
      <c r="B17" s="35"/>
      <c r="C17" s="36"/>
      <c r="D17" s="31" t="s">
        <v>35</v>
      </c>
      <c r="E17" s="36"/>
      <c r="F17" s="36"/>
      <c r="G17" s="36"/>
      <c r="H17" s="36"/>
      <c r="I17" s="108" t="s">
        <v>31</v>
      </c>
      <c r="J17" s="29" t="str">
        <f>IF('Rekapitulace stavby'!AN13="Vyplň údaj","",IF('Rekapitulace stavby'!AN13="","",'Rekapitulace stavby'!AN13))</f>
        <v/>
      </c>
      <c r="K17" s="39"/>
    </row>
    <row r="18" spans="2:11" s="1" customFormat="1" ht="18" customHeight="1">
      <c r="B18" s="35"/>
      <c r="C18" s="36"/>
      <c r="D18" s="36"/>
      <c r="E18" s="29" t="str">
        <f>IF('Rekapitulace stavby'!E14="Vyplň údaj","",IF('Rekapitulace stavby'!E14="","",'Rekapitulace stavby'!E14))</f>
        <v/>
      </c>
      <c r="F18" s="36"/>
      <c r="G18" s="36"/>
      <c r="H18" s="36"/>
      <c r="I18" s="108" t="s">
        <v>34</v>
      </c>
      <c r="J18" s="29" t="str">
        <f>IF('Rekapitulace stavby'!AN14="Vyplň údaj","",IF('Rekapitulace stavby'!AN14="","",'Rekapitulace stavby'!AN14))</f>
        <v/>
      </c>
      <c r="K18" s="39"/>
    </row>
    <row r="19" spans="2:11" s="1" customFormat="1" ht="6.95" customHeight="1">
      <c r="B19" s="35"/>
      <c r="C19" s="36"/>
      <c r="D19" s="36"/>
      <c r="E19" s="36"/>
      <c r="F19" s="36"/>
      <c r="G19" s="36"/>
      <c r="H19" s="36"/>
      <c r="I19" s="107"/>
      <c r="J19" s="36"/>
      <c r="K19" s="39"/>
    </row>
    <row r="20" spans="2:11" s="1" customFormat="1" ht="14.45" customHeight="1">
      <c r="B20" s="35"/>
      <c r="C20" s="36"/>
      <c r="D20" s="31" t="s">
        <v>37</v>
      </c>
      <c r="E20" s="36"/>
      <c r="F20" s="36"/>
      <c r="G20" s="36"/>
      <c r="H20" s="36"/>
      <c r="I20" s="108" t="s">
        <v>31</v>
      </c>
      <c r="J20" s="29" t="s">
        <v>32</v>
      </c>
      <c r="K20" s="39"/>
    </row>
    <row r="21" spans="2:11" s="1" customFormat="1" ht="18" customHeight="1">
      <c r="B21" s="35"/>
      <c r="C21" s="36"/>
      <c r="D21" s="36"/>
      <c r="E21" s="29" t="s">
        <v>38</v>
      </c>
      <c r="F21" s="36"/>
      <c r="G21" s="36"/>
      <c r="H21" s="36"/>
      <c r="I21" s="108" t="s">
        <v>34</v>
      </c>
      <c r="J21" s="29" t="s">
        <v>32</v>
      </c>
      <c r="K21" s="39"/>
    </row>
    <row r="22" spans="2:11" s="1" customFormat="1" ht="6.95" customHeight="1">
      <c r="B22" s="35"/>
      <c r="C22" s="36"/>
      <c r="D22" s="36"/>
      <c r="E22" s="36"/>
      <c r="F22" s="36"/>
      <c r="G22" s="36"/>
      <c r="H22" s="36"/>
      <c r="I22" s="107"/>
      <c r="J22" s="36"/>
      <c r="K22" s="39"/>
    </row>
    <row r="23" spans="2:11" s="1" customFormat="1" ht="14.45" customHeight="1">
      <c r="B23" s="35"/>
      <c r="C23" s="36"/>
      <c r="D23" s="31" t="s">
        <v>40</v>
      </c>
      <c r="E23" s="36"/>
      <c r="F23" s="36"/>
      <c r="G23" s="36"/>
      <c r="H23" s="36"/>
      <c r="I23" s="107"/>
      <c r="J23" s="36"/>
      <c r="K23" s="39"/>
    </row>
    <row r="24" spans="2:11" s="6" customFormat="1" ht="106.9" customHeight="1">
      <c r="B24" s="110"/>
      <c r="C24" s="111"/>
      <c r="D24" s="111"/>
      <c r="E24" s="362" t="s">
        <v>41</v>
      </c>
      <c r="F24" s="397"/>
      <c r="G24" s="397"/>
      <c r="H24" s="397"/>
      <c r="I24" s="112"/>
      <c r="J24" s="111"/>
      <c r="K24" s="113"/>
    </row>
    <row r="25" spans="2:11" s="1" customFormat="1" ht="6.95" customHeight="1">
      <c r="B25" s="35"/>
      <c r="C25" s="36"/>
      <c r="D25" s="36"/>
      <c r="E25" s="36"/>
      <c r="F25" s="36"/>
      <c r="G25" s="36"/>
      <c r="H25" s="36"/>
      <c r="I25" s="107"/>
      <c r="J25" s="36"/>
      <c r="K25" s="39"/>
    </row>
    <row r="26" spans="2:11" s="1" customFormat="1" ht="6.95" customHeight="1">
      <c r="B26" s="35"/>
      <c r="C26" s="36"/>
      <c r="D26" s="79"/>
      <c r="E26" s="79"/>
      <c r="F26" s="79"/>
      <c r="G26" s="79"/>
      <c r="H26" s="79"/>
      <c r="I26" s="114"/>
      <c r="J26" s="79"/>
      <c r="K26" s="115"/>
    </row>
    <row r="27" spans="2:11" s="1" customFormat="1" ht="25.35" customHeight="1">
      <c r="B27" s="35"/>
      <c r="C27" s="36"/>
      <c r="D27" s="116" t="s">
        <v>42</v>
      </c>
      <c r="E27" s="36"/>
      <c r="F27" s="36"/>
      <c r="G27" s="36"/>
      <c r="H27" s="36"/>
      <c r="I27" s="107"/>
      <c r="J27" s="117">
        <f>ROUND(J80,2)</f>
        <v>0</v>
      </c>
      <c r="K27" s="39"/>
    </row>
    <row r="28" spans="2:11" s="1" customFormat="1" ht="6.95" customHeight="1">
      <c r="B28" s="35"/>
      <c r="C28" s="36"/>
      <c r="D28" s="79"/>
      <c r="E28" s="79"/>
      <c r="F28" s="79"/>
      <c r="G28" s="79"/>
      <c r="H28" s="79"/>
      <c r="I28" s="114"/>
      <c r="J28" s="79"/>
      <c r="K28" s="115"/>
    </row>
    <row r="29" spans="2:11" s="1" customFormat="1" ht="14.45" customHeight="1">
      <c r="B29" s="35"/>
      <c r="C29" s="36"/>
      <c r="D29" s="36"/>
      <c r="E29" s="36"/>
      <c r="F29" s="40" t="s">
        <v>44</v>
      </c>
      <c r="G29" s="36"/>
      <c r="H29" s="36"/>
      <c r="I29" s="118" t="s">
        <v>43</v>
      </c>
      <c r="J29" s="40" t="s">
        <v>45</v>
      </c>
      <c r="K29" s="39"/>
    </row>
    <row r="30" spans="2:11" s="1" customFormat="1" ht="14.45" customHeight="1">
      <c r="B30" s="35"/>
      <c r="C30" s="36"/>
      <c r="D30" s="43" t="s">
        <v>46</v>
      </c>
      <c r="E30" s="43" t="s">
        <v>47</v>
      </c>
      <c r="F30" s="119">
        <f>ROUND(SUM(BE80:BE94), 2)</f>
        <v>0</v>
      </c>
      <c r="G30" s="36"/>
      <c r="H30" s="36"/>
      <c r="I30" s="120">
        <v>0.21</v>
      </c>
      <c r="J30" s="119">
        <f>ROUND(ROUND((SUM(BE80:BE94)), 2)*I30, 2)</f>
        <v>0</v>
      </c>
      <c r="K30" s="39"/>
    </row>
    <row r="31" spans="2:11" s="1" customFormat="1" ht="14.45" customHeight="1">
      <c r="B31" s="35"/>
      <c r="C31" s="36"/>
      <c r="D31" s="36"/>
      <c r="E31" s="43" t="s">
        <v>48</v>
      </c>
      <c r="F31" s="119">
        <f>ROUND(SUM(BF80:BF94), 2)</f>
        <v>0</v>
      </c>
      <c r="G31" s="36"/>
      <c r="H31" s="36"/>
      <c r="I31" s="120">
        <v>0.15</v>
      </c>
      <c r="J31" s="119">
        <f>ROUND(ROUND((SUM(BF80:BF94)), 2)*I31, 2)</f>
        <v>0</v>
      </c>
      <c r="K31" s="39"/>
    </row>
    <row r="32" spans="2:11" s="1" customFormat="1" ht="14.45" hidden="1" customHeight="1">
      <c r="B32" s="35"/>
      <c r="C32" s="36"/>
      <c r="D32" s="36"/>
      <c r="E32" s="43" t="s">
        <v>49</v>
      </c>
      <c r="F32" s="119">
        <f>ROUND(SUM(BG80:BG94), 2)</f>
        <v>0</v>
      </c>
      <c r="G32" s="36"/>
      <c r="H32" s="36"/>
      <c r="I32" s="120">
        <v>0.21</v>
      </c>
      <c r="J32" s="119">
        <v>0</v>
      </c>
      <c r="K32" s="39"/>
    </row>
    <row r="33" spans="2:11" s="1" customFormat="1" ht="14.45" hidden="1" customHeight="1">
      <c r="B33" s="35"/>
      <c r="C33" s="36"/>
      <c r="D33" s="36"/>
      <c r="E33" s="43" t="s">
        <v>50</v>
      </c>
      <c r="F33" s="119">
        <f>ROUND(SUM(BH80:BH94), 2)</f>
        <v>0</v>
      </c>
      <c r="G33" s="36"/>
      <c r="H33" s="36"/>
      <c r="I33" s="120">
        <v>0.15</v>
      </c>
      <c r="J33" s="119">
        <v>0</v>
      </c>
      <c r="K33" s="39"/>
    </row>
    <row r="34" spans="2:11" s="1" customFormat="1" ht="14.45" hidden="1" customHeight="1">
      <c r="B34" s="35"/>
      <c r="C34" s="36"/>
      <c r="D34" s="36"/>
      <c r="E34" s="43" t="s">
        <v>51</v>
      </c>
      <c r="F34" s="119">
        <f>ROUND(SUM(BI80:BI94), 2)</f>
        <v>0</v>
      </c>
      <c r="G34" s="36"/>
      <c r="H34" s="36"/>
      <c r="I34" s="120">
        <v>0</v>
      </c>
      <c r="J34" s="119">
        <v>0</v>
      </c>
      <c r="K34" s="39"/>
    </row>
    <row r="35" spans="2:11" s="1" customFormat="1" ht="6.95" customHeight="1">
      <c r="B35" s="35"/>
      <c r="C35" s="36"/>
      <c r="D35" s="36"/>
      <c r="E35" s="36"/>
      <c r="F35" s="36"/>
      <c r="G35" s="36"/>
      <c r="H35" s="36"/>
      <c r="I35" s="107"/>
      <c r="J35" s="36"/>
      <c r="K35" s="39"/>
    </row>
    <row r="36" spans="2:11" s="1" customFormat="1" ht="25.35" customHeight="1">
      <c r="B36" s="35"/>
      <c r="C36" s="121"/>
      <c r="D36" s="122" t="s">
        <v>52</v>
      </c>
      <c r="E36" s="73"/>
      <c r="F36" s="73"/>
      <c r="G36" s="123" t="s">
        <v>53</v>
      </c>
      <c r="H36" s="124" t="s">
        <v>54</v>
      </c>
      <c r="I36" s="125"/>
      <c r="J36" s="126">
        <f>SUM(J27:J34)</f>
        <v>0</v>
      </c>
      <c r="K36" s="127"/>
    </row>
    <row r="37" spans="2:11" s="1" customFormat="1" ht="14.45" customHeight="1">
      <c r="B37" s="50"/>
      <c r="C37" s="51"/>
      <c r="D37" s="51"/>
      <c r="E37" s="51"/>
      <c r="F37" s="51"/>
      <c r="G37" s="51"/>
      <c r="H37" s="51"/>
      <c r="I37" s="128"/>
      <c r="J37" s="51"/>
      <c r="K37" s="52"/>
    </row>
    <row r="41" spans="2:11" s="1" customFormat="1" ht="6.95" customHeight="1">
      <c r="B41" s="129"/>
      <c r="C41" s="130"/>
      <c r="D41" s="130"/>
      <c r="E41" s="130"/>
      <c r="F41" s="130"/>
      <c r="G41" s="130"/>
      <c r="H41" s="130"/>
      <c r="I41" s="131"/>
      <c r="J41" s="130"/>
      <c r="K41" s="132"/>
    </row>
    <row r="42" spans="2:11" s="1" customFormat="1" ht="36.950000000000003" customHeight="1">
      <c r="B42" s="35"/>
      <c r="C42" s="24" t="s">
        <v>101</v>
      </c>
      <c r="D42" s="36"/>
      <c r="E42" s="36"/>
      <c r="F42" s="36"/>
      <c r="G42" s="36"/>
      <c r="H42" s="36"/>
      <c r="I42" s="107"/>
      <c r="J42" s="36"/>
      <c r="K42" s="39"/>
    </row>
    <row r="43" spans="2:11" s="1" customFormat="1" ht="6.95" customHeight="1">
      <c r="B43" s="35"/>
      <c r="C43" s="36"/>
      <c r="D43" s="36"/>
      <c r="E43" s="36"/>
      <c r="F43" s="36"/>
      <c r="G43" s="36"/>
      <c r="H43" s="36"/>
      <c r="I43" s="107"/>
      <c r="J43" s="36"/>
      <c r="K43" s="39"/>
    </row>
    <row r="44" spans="2:11" s="1" customFormat="1" ht="14.45" customHeight="1">
      <c r="B44" s="35"/>
      <c r="C44" s="31" t="s">
        <v>16</v>
      </c>
      <c r="D44" s="36"/>
      <c r="E44" s="36"/>
      <c r="F44" s="36"/>
      <c r="G44" s="36"/>
      <c r="H44" s="36"/>
      <c r="I44" s="107"/>
      <c r="J44" s="36"/>
      <c r="K44" s="39"/>
    </row>
    <row r="45" spans="2:11" s="1" customFormat="1" ht="20.45" customHeight="1">
      <c r="B45" s="35"/>
      <c r="C45" s="36"/>
      <c r="D45" s="36"/>
      <c r="E45" s="395" t="str">
        <f>E7</f>
        <v>Kanalizace Kněževes</v>
      </c>
      <c r="F45" s="366"/>
      <c r="G45" s="366"/>
      <c r="H45" s="366"/>
      <c r="I45" s="107"/>
      <c r="J45" s="36"/>
      <c r="K45" s="39"/>
    </row>
    <row r="46" spans="2:11" s="1" customFormat="1" ht="14.45" customHeight="1">
      <c r="B46" s="35"/>
      <c r="C46" s="31" t="s">
        <v>98</v>
      </c>
      <c r="D46" s="36"/>
      <c r="E46" s="36"/>
      <c r="F46" s="36"/>
      <c r="G46" s="36"/>
      <c r="H46" s="36"/>
      <c r="I46" s="107"/>
      <c r="J46" s="36"/>
      <c r="K46" s="39"/>
    </row>
    <row r="47" spans="2:11" s="1" customFormat="1" ht="22.15" customHeight="1">
      <c r="B47" s="35"/>
      <c r="C47" s="36"/>
      <c r="D47" s="36"/>
      <c r="E47" s="396" t="str">
        <f>E9</f>
        <v>04 - ON - Ostatní náklady</v>
      </c>
      <c r="F47" s="366"/>
      <c r="G47" s="366"/>
      <c r="H47" s="366"/>
      <c r="I47" s="107"/>
      <c r="J47" s="36"/>
      <c r="K47" s="39"/>
    </row>
    <row r="48" spans="2:11" s="1" customFormat="1" ht="6.95" customHeight="1">
      <c r="B48" s="35"/>
      <c r="C48" s="36"/>
      <c r="D48" s="36"/>
      <c r="E48" s="36"/>
      <c r="F48" s="36"/>
      <c r="G48" s="36"/>
      <c r="H48" s="36"/>
      <c r="I48" s="107"/>
      <c r="J48" s="36"/>
      <c r="K48" s="39"/>
    </row>
    <row r="49" spans="2:47" s="1" customFormat="1" ht="18" customHeight="1">
      <c r="B49" s="35"/>
      <c r="C49" s="31" t="s">
        <v>24</v>
      </c>
      <c r="D49" s="36"/>
      <c r="E49" s="36"/>
      <c r="F49" s="29" t="str">
        <f>F12</f>
        <v>Kněževes</v>
      </c>
      <c r="G49" s="36"/>
      <c r="H49" s="36"/>
      <c r="I49" s="108" t="s">
        <v>26</v>
      </c>
      <c r="J49" s="109" t="str">
        <f>IF(J12="","",J12)</f>
        <v>1.8.2016</v>
      </c>
      <c r="K49" s="39"/>
    </row>
    <row r="50" spans="2:47" s="1" customFormat="1" ht="6.95" customHeight="1">
      <c r="B50" s="35"/>
      <c r="C50" s="36"/>
      <c r="D50" s="36"/>
      <c r="E50" s="36"/>
      <c r="F50" s="36"/>
      <c r="G50" s="36"/>
      <c r="H50" s="36"/>
      <c r="I50" s="107"/>
      <c r="J50" s="36"/>
      <c r="K50" s="39"/>
    </row>
    <row r="51" spans="2:47" s="1" customFormat="1" ht="15">
      <c r="B51" s="35"/>
      <c r="C51" s="31" t="s">
        <v>30</v>
      </c>
      <c r="D51" s="36"/>
      <c r="E51" s="36"/>
      <c r="F51" s="29" t="str">
        <f>E15</f>
        <v>Městys Kněževes</v>
      </c>
      <c r="G51" s="36"/>
      <c r="H51" s="36"/>
      <c r="I51" s="108" t="s">
        <v>37</v>
      </c>
      <c r="J51" s="29" t="str">
        <f>E21</f>
        <v>Inženýrská a projektová kancelář Vítek</v>
      </c>
      <c r="K51" s="39"/>
    </row>
    <row r="52" spans="2:47" s="1" customFormat="1" ht="14.45" customHeight="1">
      <c r="B52" s="35"/>
      <c r="C52" s="31" t="s">
        <v>35</v>
      </c>
      <c r="D52" s="36"/>
      <c r="E52" s="36"/>
      <c r="F52" s="29" t="str">
        <f>IF(E18="","",E18)</f>
        <v/>
      </c>
      <c r="G52" s="36"/>
      <c r="H52" s="36"/>
      <c r="I52" s="107"/>
      <c r="J52" s="36"/>
      <c r="K52" s="39"/>
    </row>
    <row r="53" spans="2:47" s="1" customFormat="1" ht="10.35" customHeight="1">
      <c r="B53" s="35"/>
      <c r="C53" s="36"/>
      <c r="D53" s="36"/>
      <c r="E53" s="36"/>
      <c r="F53" s="36"/>
      <c r="G53" s="36"/>
      <c r="H53" s="36"/>
      <c r="I53" s="107"/>
      <c r="J53" s="36"/>
      <c r="K53" s="39"/>
    </row>
    <row r="54" spans="2:47" s="1" customFormat="1" ht="29.25" customHeight="1">
      <c r="B54" s="35"/>
      <c r="C54" s="133" t="s">
        <v>102</v>
      </c>
      <c r="D54" s="121"/>
      <c r="E54" s="121"/>
      <c r="F54" s="121"/>
      <c r="G54" s="121"/>
      <c r="H54" s="121"/>
      <c r="I54" s="134"/>
      <c r="J54" s="135" t="s">
        <v>103</v>
      </c>
      <c r="K54" s="136"/>
    </row>
    <row r="55" spans="2:47" s="1" customFormat="1" ht="10.35" customHeight="1">
      <c r="B55" s="35"/>
      <c r="C55" s="36"/>
      <c r="D55" s="36"/>
      <c r="E55" s="36"/>
      <c r="F55" s="36"/>
      <c r="G55" s="36"/>
      <c r="H55" s="36"/>
      <c r="I55" s="107"/>
      <c r="J55" s="36"/>
      <c r="K55" s="39"/>
    </row>
    <row r="56" spans="2:47" s="1" customFormat="1" ht="29.25" customHeight="1">
      <c r="B56" s="35"/>
      <c r="C56" s="137" t="s">
        <v>104</v>
      </c>
      <c r="D56" s="36"/>
      <c r="E56" s="36"/>
      <c r="F56" s="36"/>
      <c r="G56" s="36"/>
      <c r="H56" s="36"/>
      <c r="I56" s="107"/>
      <c r="J56" s="117">
        <f>J80</f>
        <v>0</v>
      </c>
      <c r="K56" s="39"/>
      <c r="AU56" s="18" t="s">
        <v>105</v>
      </c>
    </row>
    <row r="57" spans="2:47" s="7" customFormat="1" ht="24.95" customHeight="1">
      <c r="B57" s="138"/>
      <c r="C57" s="139"/>
      <c r="D57" s="140" t="s">
        <v>1195</v>
      </c>
      <c r="E57" s="141"/>
      <c r="F57" s="141"/>
      <c r="G57" s="141"/>
      <c r="H57" s="141"/>
      <c r="I57" s="142"/>
      <c r="J57" s="143">
        <f>J81</f>
        <v>0</v>
      </c>
      <c r="K57" s="144"/>
    </row>
    <row r="58" spans="2:47" s="7" customFormat="1" ht="24.95" customHeight="1">
      <c r="B58" s="138"/>
      <c r="C58" s="139"/>
      <c r="D58" s="140" t="s">
        <v>89</v>
      </c>
      <c r="E58" s="141"/>
      <c r="F58" s="141"/>
      <c r="G58" s="141"/>
      <c r="H58" s="141"/>
      <c r="I58" s="142"/>
      <c r="J58" s="143">
        <f>J88</f>
        <v>0</v>
      </c>
      <c r="K58" s="144"/>
    </row>
    <row r="59" spans="2:47" s="8" customFormat="1" ht="19.899999999999999" customHeight="1">
      <c r="B59" s="145"/>
      <c r="C59" s="146"/>
      <c r="D59" s="147" t="s">
        <v>1196</v>
      </c>
      <c r="E59" s="148"/>
      <c r="F59" s="148"/>
      <c r="G59" s="148"/>
      <c r="H59" s="148"/>
      <c r="I59" s="149"/>
      <c r="J59" s="150">
        <f>J89</f>
        <v>0</v>
      </c>
      <c r="K59" s="151"/>
    </row>
    <row r="60" spans="2:47" s="7" customFormat="1" ht="24.95" customHeight="1">
      <c r="B60" s="138"/>
      <c r="C60" s="139"/>
      <c r="D60" s="140" t="s">
        <v>1197</v>
      </c>
      <c r="E60" s="141"/>
      <c r="F60" s="141"/>
      <c r="G60" s="141"/>
      <c r="H60" s="141"/>
      <c r="I60" s="142"/>
      <c r="J60" s="143">
        <f>J92</f>
        <v>0</v>
      </c>
      <c r="K60" s="144"/>
    </row>
    <row r="61" spans="2:47" s="1" customFormat="1" ht="21.75" customHeight="1">
      <c r="B61" s="35"/>
      <c r="C61" s="36"/>
      <c r="D61" s="36"/>
      <c r="E61" s="36"/>
      <c r="F61" s="36"/>
      <c r="G61" s="36"/>
      <c r="H61" s="36"/>
      <c r="I61" s="107"/>
      <c r="J61" s="36"/>
      <c r="K61" s="39"/>
    </row>
    <row r="62" spans="2:47" s="1" customFormat="1" ht="6.95" customHeight="1">
      <c r="B62" s="50"/>
      <c r="C62" s="51"/>
      <c r="D62" s="51"/>
      <c r="E62" s="51"/>
      <c r="F62" s="51"/>
      <c r="G62" s="51"/>
      <c r="H62" s="51"/>
      <c r="I62" s="128"/>
      <c r="J62" s="51"/>
      <c r="K62" s="52"/>
    </row>
    <row r="66" spans="2:63" s="1" customFormat="1" ht="6.95" customHeight="1">
      <c r="B66" s="53"/>
      <c r="C66" s="54"/>
      <c r="D66" s="54"/>
      <c r="E66" s="54"/>
      <c r="F66" s="54"/>
      <c r="G66" s="54"/>
      <c r="H66" s="54"/>
      <c r="I66" s="131"/>
      <c r="J66" s="54"/>
      <c r="K66" s="54"/>
      <c r="L66" s="55"/>
    </row>
    <row r="67" spans="2:63" s="1" customFormat="1" ht="36.950000000000003" customHeight="1">
      <c r="B67" s="35"/>
      <c r="C67" s="56" t="s">
        <v>118</v>
      </c>
      <c r="D67" s="57"/>
      <c r="E67" s="57"/>
      <c r="F67" s="57"/>
      <c r="G67" s="57"/>
      <c r="H67" s="57"/>
      <c r="I67" s="152"/>
      <c r="J67" s="57"/>
      <c r="K67" s="57"/>
      <c r="L67" s="55"/>
    </row>
    <row r="68" spans="2:63" s="1" customFormat="1" ht="6.95" customHeight="1">
      <c r="B68" s="35"/>
      <c r="C68" s="57"/>
      <c r="D68" s="57"/>
      <c r="E68" s="57"/>
      <c r="F68" s="57"/>
      <c r="G68" s="57"/>
      <c r="H68" s="57"/>
      <c r="I68" s="152"/>
      <c r="J68" s="57"/>
      <c r="K68" s="57"/>
      <c r="L68" s="55"/>
    </row>
    <row r="69" spans="2:63" s="1" customFormat="1" ht="14.45" customHeight="1">
      <c r="B69" s="35"/>
      <c r="C69" s="59" t="s">
        <v>16</v>
      </c>
      <c r="D69" s="57"/>
      <c r="E69" s="57"/>
      <c r="F69" s="57"/>
      <c r="G69" s="57"/>
      <c r="H69" s="57"/>
      <c r="I69" s="152"/>
      <c r="J69" s="57"/>
      <c r="K69" s="57"/>
      <c r="L69" s="55"/>
    </row>
    <row r="70" spans="2:63" s="1" customFormat="1" ht="20.45" customHeight="1">
      <c r="B70" s="35"/>
      <c r="C70" s="57"/>
      <c r="D70" s="57"/>
      <c r="E70" s="393" t="str">
        <f>E7</f>
        <v>Kanalizace Kněževes</v>
      </c>
      <c r="F70" s="386"/>
      <c r="G70" s="386"/>
      <c r="H70" s="386"/>
      <c r="I70" s="152"/>
      <c r="J70" s="57"/>
      <c r="K70" s="57"/>
      <c r="L70" s="55"/>
    </row>
    <row r="71" spans="2:63" s="1" customFormat="1" ht="14.45" customHeight="1">
      <c r="B71" s="35"/>
      <c r="C71" s="59" t="s">
        <v>98</v>
      </c>
      <c r="D71" s="57"/>
      <c r="E71" s="57"/>
      <c r="F71" s="57"/>
      <c r="G71" s="57"/>
      <c r="H71" s="57"/>
      <c r="I71" s="152"/>
      <c r="J71" s="57"/>
      <c r="K71" s="57"/>
      <c r="L71" s="55"/>
    </row>
    <row r="72" spans="2:63" s="1" customFormat="1" ht="22.15" customHeight="1">
      <c r="B72" s="35"/>
      <c r="C72" s="57"/>
      <c r="D72" s="57"/>
      <c r="E72" s="383" t="str">
        <f>E9</f>
        <v>04 - ON - Ostatní náklady</v>
      </c>
      <c r="F72" s="386"/>
      <c r="G72" s="386"/>
      <c r="H72" s="386"/>
      <c r="I72" s="152"/>
      <c r="J72" s="57"/>
      <c r="K72" s="57"/>
      <c r="L72" s="55"/>
    </row>
    <row r="73" spans="2:63" s="1" customFormat="1" ht="6.95" customHeight="1">
      <c r="B73" s="35"/>
      <c r="C73" s="57"/>
      <c r="D73" s="57"/>
      <c r="E73" s="57"/>
      <c r="F73" s="57"/>
      <c r="G73" s="57"/>
      <c r="H73" s="57"/>
      <c r="I73" s="152"/>
      <c r="J73" s="57"/>
      <c r="K73" s="57"/>
      <c r="L73" s="55"/>
    </row>
    <row r="74" spans="2:63" s="1" customFormat="1" ht="18" customHeight="1">
      <c r="B74" s="35"/>
      <c r="C74" s="59" t="s">
        <v>24</v>
      </c>
      <c r="D74" s="57"/>
      <c r="E74" s="57"/>
      <c r="F74" s="153" t="str">
        <f>F12</f>
        <v>Kněževes</v>
      </c>
      <c r="G74" s="57"/>
      <c r="H74" s="57"/>
      <c r="I74" s="154" t="s">
        <v>26</v>
      </c>
      <c r="J74" s="67" t="str">
        <f>IF(J12="","",J12)</f>
        <v>1.8.2016</v>
      </c>
      <c r="K74" s="57"/>
      <c r="L74" s="55"/>
    </row>
    <row r="75" spans="2:63" s="1" customFormat="1" ht="6.95" customHeight="1">
      <c r="B75" s="35"/>
      <c r="C75" s="57"/>
      <c r="D75" s="57"/>
      <c r="E75" s="57"/>
      <c r="F75" s="57"/>
      <c r="G75" s="57"/>
      <c r="H75" s="57"/>
      <c r="I75" s="152"/>
      <c r="J75" s="57"/>
      <c r="K75" s="57"/>
      <c r="L75" s="55"/>
    </row>
    <row r="76" spans="2:63" s="1" customFormat="1" ht="15">
      <c r="B76" s="35"/>
      <c r="C76" s="59" t="s">
        <v>30</v>
      </c>
      <c r="D76" s="57"/>
      <c r="E76" s="57"/>
      <c r="F76" s="153" t="str">
        <f>E15</f>
        <v>Městys Kněževes</v>
      </c>
      <c r="G76" s="57"/>
      <c r="H76" s="57"/>
      <c r="I76" s="154" t="s">
        <v>37</v>
      </c>
      <c r="J76" s="153" t="str">
        <f>E21</f>
        <v>Inženýrská a projektová kancelář Vítek</v>
      </c>
      <c r="K76" s="57"/>
      <c r="L76" s="55"/>
    </row>
    <row r="77" spans="2:63" s="1" customFormat="1" ht="14.45" customHeight="1">
      <c r="B77" s="35"/>
      <c r="C77" s="59" t="s">
        <v>35</v>
      </c>
      <c r="D77" s="57"/>
      <c r="E77" s="57"/>
      <c r="F77" s="153" t="str">
        <f>IF(E18="","",E18)</f>
        <v/>
      </c>
      <c r="G77" s="57"/>
      <c r="H77" s="57"/>
      <c r="I77" s="152"/>
      <c r="J77" s="57"/>
      <c r="K77" s="57"/>
      <c r="L77" s="55"/>
    </row>
    <row r="78" spans="2:63" s="1" customFormat="1" ht="10.35" customHeight="1">
      <c r="B78" s="35"/>
      <c r="C78" s="57"/>
      <c r="D78" s="57"/>
      <c r="E78" s="57"/>
      <c r="F78" s="57"/>
      <c r="G78" s="57"/>
      <c r="H78" s="57"/>
      <c r="I78" s="152"/>
      <c r="J78" s="57"/>
      <c r="K78" s="57"/>
      <c r="L78" s="55"/>
    </row>
    <row r="79" spans="2:63" s="9" customFormat="1" ht="29.25" customHeight="1">
      <c r="B79" s="155"/>
      <c r="C79" s="156" t="s">
        <v>119</v>
      </c>
      <c r="D79" s="157" t="s">
        <v>61</v>
      </c>
      <c r="E79" s="157" t="s">
        <v>57</v>
      </c>
      <c r="F79" s="157" t="s">
        <v>120</v>
      </c>
      <c r="G79" s="157" t="s">
        <v>121</v>
      </c>
      <c r="H79" s="157" t="s">
        <v>122</v>
      </c>
      <c r="I79" s="158" t="s">
        <v>123</v>
      </c>
      <c r="J79" s="157" t="s">
        <v>103</v>
      </c>
      <c r="K79" s="159" t="s">
        <v>124</v>
      </c>
      <c r="L79" s="160"/>
      <c r="M79" s="75" t="s">
        <v>125</v>
      </c>
      <c r="N79" s="76" t="s">
        <v>46</v>
      </c>
      <c r="O79" s="76" t="s">
        <v>126</v>
      </c>
      <c r="P79" s="76" t="s">
        <v>127</v>
      </c>
      <c r="Q79" s="76" t="s">
        <v>128</v>
      </c>
      <c r="R79" s="76" t="s">
        <v>129</v>
      </c>
      <c r="S79" s="76" t="s">
        <v>130</v>
      </c>
      <c r="T79" s="77" t="s">
        <v>131</v>
      </c>
    </row>
    <row r="80" spans="2:63" s="1" customFormat="1" ht="29.25" customHeight="1">
      <c r="B80" s="35"/>
      <c r="C80" s="81" t="s">
        <v>104</v>
      </c>
      <c r="D80" s="57"/>
      <c r="E80" s="57"/>
      <c r="F80" s="57"/>
      <c r="G80" s="57"/>
      <c r="H80" s="57"/>
      <c r="I80" s="152"/>
      <c r="J80" s="161">
        <f>BK80</f>
        <v>0</v>
      </c>
      <c r="K80" s="57"/>
      <c r="L80" s="55"/>
      <c r="M80" s="78"/>
      <c r="N80" s="79"/>
      <c r="O80" s="79"/>
      <c r="P80" s="162">
        <f>P81+P88+P92</f>
        <v>0</v>
      </c>
      <c r="Q80" s="79"/>
      <c r="R80" s="162">
        <f>R81+R88+R92</f>
        <v>0</v>
      </c>
      <c r="S80" s="79"/>
      <c r="T80" s="163">
        <f>T81+T88+T92</f>
        <v>0</v>
      </c>
      <c r="AT80" s="18" t="s">
        <v>75</v>
      </c>
      <c r="AU80" s="18" t="s">
        <v>105</v>
      </c>
      <c r="BK80" s="164">
        <f>BK81+BK88+BK92</f>
        <v>0</v>
      </c>
    </row>
    <row r="81" spans="2:65" s="10" customFormat="1" ht="37.35" customHeight="1">
      <c r="B81" s="165"/>
      <c r="C81" s="166"/>
      <c r="D81" s="179" t="s">
        <v>75</v>
      </c>
      <c r="E81" s="264" t="s">
        <v>76</v>
      </c>
      <c r="F81" s="264" t="s">
        <v>1198</v>
      </c>
      <c r="G81" s="166"/>
      <c r="H81" s="166"/>
      <c r="I81" s="169"/>
      <c r="J81" s="265">
        <f>BK81</f>
        <v>0</v>
      </c>
      <c r="K81" s="166"/>
      <c r="L81" s="171"/>
      <c r="M81" s="172"/>
      <c r="N81" s="173"/>
      <c r="O81" s="173"/>
      <c r="P81" s="174">
        <f>SUM(P82:P87)</f>
        <v>0</v>
      </c>
      <c r="Q81" s="173"/>
      <c r="R81" s="174">
        <f>SUM(R82:R87)</f>
        <v>0</v>
      </c>
      <c r="S81" s="173"/>
      <c r="T81" s="175">
        <f>SUM(T82:T87)</f>
        <v>0</v>
      </c>
      <c r="AR81" s="176" t="s">
        <v>177</v>
      </c>
      <c r="AT81" s="177" t="s">
        <v>75</v>
      </c>
      <c r="AU81" s="177" t="s">
        <v>76</v>
      </c>
      <c r="AY81" s="176" t="s">
        <v>134</v>
      </c>
      <c r="BK81" s="178">
        <f>SUM(BK82:BK87)</f>
        <v>0</v>
      </c>
    </row>
    <row r="82" spans="2:65" s="1" customFormat="1" ht="20.45" customHeight="1">
      <c r="B82" s="35"/>
      <c r="C82" s="182" t="s">
        <v>23</v>
      </c>
      <c r="D82" s="182" t="s">
        <v>136</v>
      </c>
      <c r="E82" s="183" t="s">
        <v>1199</v>
      </c>
      <c r="F82" s="184" t="s">
        <v>1200</v>
      </c>
      <c r="G82" s="185" t="s">
        <v>1191</v>
      </c>
      <c r="H82" s="186">
        <v>1</v>
      </c>
      <c r="I82" s="187"/>
      <c r="J82" s="188">
        <f>ROUND(I82*H82,2)</f>
        <v>0</v>
      </c>
      <c r="K82" s="184" t="s">
        <v>140</v>
      </c>
      <c r="L82" s="55"/>
      <c r="M82" s="189" t="s">
        <v>32</v>
      </c>
      <c r="N82" s="190" t="s">
        <v>47</v>
      </c>
      <c r="O82" s="36"/>
      <c r="P82" s="191">
        <f>O82*H82</f>
        <v>0</v>
      </c>
      <c r="Q82" s="191">
        <v>0</v>
      </c>
      <c r="R82" s="191">
        <f>Q82*H82</f>
        <v>0</v>
      </c>
      <c r="S82" s="191">
        <v>0</v>
      </c>
      <c r="T82" s="192">
        <f>S82*H82</f>
        <v>0</v>
      </c>
      <c r="AR82" s="18" t="s">
        <v>1192</v>
      </c>
      <c r="AT82" s="18" t="s">
        <v>136</v>
      </c>
      <c r="AU82" s="18" t="s">
        <v>23</v>
      </c>
      <c r="AY82" s="18" t="s">
        <v>134</v>
      </c>
      <c r="BE82" s="193">
        <f>IF(N82="základní",J82,0)</f>
        <v>0</v>
      </c>
      <c r="BF82" s="193">
        <f>IF(N82="snížená",J82,0)</f>
        <v>0</v>
      </c>
      <c r="BG82" s="193">
        <f>IF(N82="zákl. přenesená",J82,0)</f>
        <v>0</v>
      </c>
      <c r="BH82" s="193">
        <f>IF(N82="sníž. přenesená",J82,0)</f>
        <v>0</v>
      </c>
      <c r="BI82" s="193">
        <f>IF(N82="nulová",J82,0)</f>
        <v>0</v>
      </c>
      <c r="BJ82" s="18" t="s">
        <v>23</v>
      </c>
      <c r="BK82" s="193">
        <f>ROUND(I82*H82,2)</f>
        <v>0</v>
      </c>
      <c r="BL82" s="18" t="s">
        <v>1192</v>
      </c>
      <c r="BM82" s="18" t="s">
        <v>1201</v>
      </c>
    </row>
    <row r="83" spans="2:65" s="12" customFormat="1">
      <c r="B83" s="206"/>
      <c r="C83" s="207"/>
      <c r="D83" s="219" t="s">
        <v>143</v>
      </c>
      <c r="E83" s="229" t="s">
        <v>32</v>
      </c>
      <c r="F83" s="230" t="s">
        <v>23</v>
      </c>
      <c r="G83" s="207"/>
      <c r="H83" s="231">
        <v>1</v>
      </c>
      <c r="I83" s="211"/>
      <c r="J83" s="207"/>
      <c r="K83" s="207"/>
      <c r="L83" s="212"/>
      <c r="M83" s="213"/>
      <c r="N83" s="214"/>
      <c r="O83" s="214"/>
      <c r="P83" s="214"/>
      <c r="Q83" s="214"/>
      <c r="R83" s="214"/>
      <c r="S83" s="214"/>
      <c r="T83" s="215"/>
      <c r="AT83" s="216" t="s">
        <v>143</v>
      </c>
      <c r="AU83" s="216" t="s">
        <v>23</v>
      </c>
      <c r="AV83" s="12" t="s">
        <v>84</v>
      </c>
      <c r="AW83" s="12" t="s">
        <v>39</v>
      </c>
      <c r="AX83" s="12" t="s">
        <v>23</v>
      </c>
      <c r="AY83" s="216" t="s">
        <v>134</v>
      </c>
    </row>
    <row r="84" spans="2:65" s="1" customFormat="1" ht="20.45" customHeight="1">
      <c r="B84" s="35"/>
      <c r="C84" s="182" t="s">
        <v>84</v>
      </c>
      <c r="D84" s="182" t="s">
        <v>136</v>
      </c>
      <c r="E84" s="183" t="s">
        <v>1202</v>
      </c>
      <c r="F84" s="184" t="s">
        <v>1203</v>
      </c>
      <c r="G84" s="185" t="s">
        <v>1191</v>
      </c>
      <c r="H84" s="186">
        <v>1</v>
      </c>
      <c r="I84" s="187"/>
      <c r="J84" s="188">
        <f>ROUND(I84*H84,2)</f>
        <v>0</v>
      </c>
      <c r="K84" s="184" t="s">
        <v>140</v>
      </c>
      <c r="L84" s="55"/>
      <c r="M84" s="189" t="s">
        <v>32</v>
      </c>
      <c r="N84" s="190" t="s">
        <v>47</v>
      </c>
      <c r="O84" s="36"/>
      <c r="P84" s="191">
        <f>O84*H84</f>
        <v>0</v>
      </c>
      <c r="Q84" s="191">
        <v>0</v>
      </c>
      <c r="R84" s="191">
        <f>Q84*H84</f>
        <v>0</v>
      </c>
      <c r="S84" s="191">
        <v>0</v>
      </c>
      <c r="T84" s="192">
        <f>S84*H84</f>
        <v>0</v>
      </c>
      <c r="AR84" s="18" t="s">
        <v>1204</v>
      </c>
      <c r="AT84" s="18" t="s">
        <v>136</v>
      </c>
      <c r="AU84" s="18" t="s">
        <v>23</v>
      </c>
      <c r="AY84" s="18" t="s">
        <v>134</v>
      </c>
      <c r="BE84" s="193">
        <f>IF(N84="základní",J84,0)</f>
        <v>0</v>
      </c>
      <c r="BF84" s="193">
        <f>IF(N84="snížená",J84,0)</f>
        <v>0</v>
      </c>
      <c r="BG84" s="193">
        <f>IF(N84="zákl. přenesená",J84,0)</f>
        <v>0</v>
      </c>
      <c r="BH84" s="193">
        <f>IF(N84="sníž. přenesená",J84,0)</f>
        <v>0</v>
      </c>
      <c r="BI84" s="193">
        <f>IF(N84="nulová",J84,0)</f>
        <v>0</v>
      </c>
      <c r="BJ84" s="18" t="s">
        <v>23</v>
      </c>
      <c r="BK84" s="193">
        <f>ROUND(I84*H84,2)</f>
        <v>0</v>
      </c>
      <c r="BL84" s="18" t="s">
        <v>1204</v>
      </c>
      <c r="BM84" s="18" t="s">
        <v>1205</v>
      </c>
    </row>
    <row r="85" spans="2:65" s="12" customFormat="1">
      <c r="B85" s="206"/>
      <c r="C85" s="207"/>
      <c r="D85" s="219" t="s">
        <v>143</v>
      </c>
      <c r="E85" s="229" t="s">
        <v>32</v>
      </c>
      <c r="F85" s="230" t="s">
        <v>23</v>
      </c>
      <c r="G85" s="207"/>
      <c r="H85" s="231">
        <v>1</v>
      </c>
      <c r="I85" s="211"/>
      <c r="J85" s="207"/>
      <c r="K85" s="207"/>
      <c r="L85" s="212"/>
      <c r="M85" s="213"/>
      <c r="N85" s="214"/>
      <c r="O85" s="214"/>
      <c r="P85" s="214"/>
      <c r="Q85" s="214"/>
      <c r="R85" s="214"/>
      <c r="S85" s="214"/>
      <c r="T85" s="215"/>
      <c r="AT85" s="216" t="s">
        <v>143</v>
      </c>
      <c r="AU85" s="216" t="s">
        <v>23</v>
      </c>
      <c r="AV85" s="12" t="s">
        <v>84</v>
      </c>
      <c r="AW85" s="12" t="s">
        <v>39</v>
      </c>
      <c r="AX85" s="12" t="s">
        <v>23</v>
      </c>
      <c r="AY85" s="216" t="s">
        <v>134</v>
      </c>
    </row>
    <row r="86" spans="2:65" s="1" customFormat="1" ht="20.45" customHeight="1">
      <c r="B86" s="35"/>
      <c r="C86" s="182" t="s">
        <v>159</v>
      </c>
      <c r="D86" s="182" t="s">
        <v>136</v>
      </c>
      <c r="E86" s="183" t="s">
        <v>1206</v>
      </c>
      <c r="F86" s="184" t="s">
        <v>1207</v>
      </c>
      <c r="G86" s="185" t="s">
        <v>1191</v>
      </c>
      <c r="H86" s="186">
        <v>1</v>
      </c>
      <c r="I86" s="187"/>
      <c r="J86" s="188">
        <f>ROUND(I86*H86,2)</f>
        <v>0</v>
      </c>
      <c r="K86" s="184" t="s">
        <v>140</v>
      </c>
      <c r="L86" s="55"/>
      <c r="M86" s="189" t="s">
        <v>32</v>
      </c>
      <c r="N86" s="190" t="s">
        <v>47</v>
      </c>
      <c r="O86" s="36"/>
      <c r="P86" s="191">
        <f>O86*H86</f>
        <v>0</v>
      </c>
      <c r="Q86" s="191">
        <v>0</v>
      </c>
      <c r="R86" s="191">
        <f>Q86*H86</f>
        <v>0</v>
      </c>
      <c r="S86" s="191">
        <v>0</v>
      </c>
      <c r="T86" s="192">
        <f>S86*H86</f>
        <v>0</v>
      </c>
      <c r="AR86" s="18" t="s">
        <v>1192</v>
      </c>
      <c r="AT86" s="18" t="s">
        <v>136</v>
      </c>
      <c r="AU86" s="18" t="s">
        <v>23</v>
      </c>
      <c r="AY86" s="18" t="s">
        <v>134</v>
      </c>
      <c r="BE86" s="193">
        <f>IF(N86="základní",J86,0)</f>
        <v>0</v>
      </c>
      <c r="BF86" s="193">
        <f>IF(N86="snížená",J86,0)</f>
        <v>0</v>
      </c>
      <c r="BG86" s="193">
        <f>IF(N86="zákl. přenesená",J86,0)</f>
        <v>0</v>
      </c>
      <c r="BH86" s="193">
        <f>IF(N86="sníž. přenesená",J86,0)</f>
        <v>0</v>
      </c>
      <c r="BI86" s="193">
        <f>IF(N86="nulová",J86,0)</f>
        <v>0</v>
      </c>
      <c r="BJ86" s="18" t="s">
        <v>23</v>
      </c>
      <c r="BK86" s="193">
        <f>ROUND(I86*H86,2)</f>
        <v>0</v>
      </c>
      <c r="BL86" s="18" t="s">
        <v>1192</v>
      </c>
      <c r="BM86" s="18" t="s">
        <v>1208</v>
      </c>
    </row>
    <row r="87" spans="2:65" s="12" customFormat="1">
      <c r="B87" s="206"/>
      <c r="C87" s="207"/>
      <c r="D87" s="196" t="s">
        <v>143</v>
      </c>
      <c r="E87" s="208" t="s">
        <v>32</v>
      </c>
      <c r="F87" s="209" t="s">
        <v>23</v>
      </c>
      <c r="G87" s="207"/>
      <c r="H87" s="210">
        <v>1</v>
      </c>
      <c r="I87" s="211"/>
      <c r="J87" s="207"/>
      <c r="K87" s="207"/>
      <c r="L87" s="212"/>
      <c r="M87" s="213"/>
      <c r="N87" s="214"/>
      <c r="O87" s="214"/>
      <c r="P87" s="214"/>
      <c r="Q87" s="214"/>
      <c r="R87" s="214"/>
      <c r="S87" s="214"/>
      <c r="T87" s="215"/>
      <c r="AT87" s="216" t="s">
        <v>143</v>
      </c>
      <c r="AU87" s="216" t="s">
        <v>23</v>
      </c>
      <c r="AV87" s="12" t="s">
        <v>84</v>
      </c>
      <c r="AW87" s="12" t="s">
        <v>39</v>
      </c>
      <c r="AX87" s="12" t="s">
        <v>23</v>
      </c>
      <c r="AY87" s="216" t="s">
        <v>134</v>
      </c>
    </row>
    <row r="88" spans="2:65" s="10" customFormat="1" ht="37.35" customHeight="1">
      <c r="B88" s="165"/>
      <c r="C88" s="166"/>
      <c r="D88" s="167" t="s">
        <v>75</v>
      </c>
      <c r="E88" s="168" t="s">
        <v>1185</v>
      </c>
      <c r="F88" s="168" t="s">
        <v>1186</v>
      </c>
      <c r="G88" s="166"/>
      <c r="H88" s="166"/>
      <c r="I88" s="169"/>
      <c r="J88" s="170">
        <f>BK88</f>
        <v>0</v>
      </c>
      <c r="K88" s="166"/>
      <c r="L88" s="171"/>
      <c r="M88" s="172"/>
      <c r="N88" s="173"/>
      <c r="O88" s="173"/>
      <c r="P88" s="174">
        <f>P89</f>
        <v>0</v>
      </c>
      <c r="Q88" s="173"/>
      <c r="R88" s="174">
        <f>R89</f>
        <v>0</v>
      </c>
      <c r="S88" s="173"/>
      <c r="T88" s="175">
        <f>T89</f>
        <v>0</v>
      </c>
      <c r="AR88" s="176" t="s">
        <v>177</v>
      </c>
      <c r="AT88" s="177" t="s">
        <v>75</v>
      </c>
      <c r="AU88" s="177" t="s">
        <v>76</v>
      </c>
      <c r="AY88" s="176" t="s">
        <v>134</v>
      </c>
      <c r="BK88" s="178">
        <f>BK89</f>
        <v>0</v>
      </c>
    </row>
    <row r="89" spans="2:65" s="10" customFormat="1" ht="19.899999999999999" customHeight="1">
      <c r="B89" s="165"/>
      <c r="C89" s="166"/>
      <c r="D89" s="179" t="s">
        <v>75</v>
      </c>
      <c r="E89" s="180" t="s">
        <v>1209</v>
      </c>
      <c r="F89" s="180" t="s">
        <v>1210</v>
      </c>
      <c r="G89" s="166"/>
      <c r="H89" s="166"/>
      <c r="I89" s="169"/>
      <c r="J89" s="181">
        <f>BK89</f>
        <v>0</v>
      </c>
      <c r="K89" s="166"/>
      <c r="L89" s="171"/>
      <c r="M89" s="172"/>
      <c r="N89" s="173"/>
      <c r="O89" s="173"/>
      <c r="P89" s="174">
        <f>SUM(P90:P91)</f>
        <v>0</v>
      </c>
      <c r="Q89" s="173"/>
      <c r="R89" s="174">
        <f>SUM(R90:R91)</f>
        <v>0</v>
      </c>
      <c r="S89" s="173"/>
      <c r="T89" s="175">
        <f>SUM(T90:T91)</f>
        <v>0</v>
      </c>
      <c r="AR89" s="176" t="s">
        <v>177</v>
      </c>
      <c r="AT89" s="177" t="s">
        <v>75</v>
      </c>
      <c r="AU89" s="177" t="s">
        <v>23</v>
      </c>
      <c r="AY89" s="176" t="s">
        <v>134</v>
      </c>
      <c r="BK89" s="178">
        <f>SUM(BK90:BK91)</f>
        <v>0</v>
      </c>
    </row>
    <row r="90" spans="2:65" s="1" customFormat="1" ht="28.9" customHeight="1">
      <c r="B90" s="35"/>
      <c r="C90" s="182" t="s">
        <v>141</v>
      </c>
      <c r="D90" s="182" t="s">
        <v>136</v>
      </c>
      <c r="E90" s="183" t="s">
        <v>1211</v>
      </c>
      <c r="F90" s="184" t="s">
        <v>1212</v>
      </c>
      <c r="G90" s="185" t="s">
        <v>1213</v>
      </c>
      <c r="H90" s="186">
        <v>1</v>
      </c>
      <c r="I90" s="187"/>
      <c r="J90" s="188">
        <f>ROUND(I90*H90,2)</f>
        <v>0</v>
      </c>
      <c r="K90" s="184" t="s">
        <v>140</v>
      </c>
      <c r="L90" s="55"/>
      <c r="M90" s="189" t="s">
        <v>32</v>
      </c>
      <c r="N90" s="190" t="s">
        <v>47</v>
      </c>
      <c r="O90" s="36"/>
      <c r="P90" s="191">
        <f>O90*H90</f>
        <v>0</v>
      </c>
      <c r="Q90" s="191">
        <v>0</v>
      </c>
      <c r="R90" s="191">
        <f>Q90*H90</f>
        <v>0</v>
      </c>
      <c r="S90" s="191">
        <v>0</v>
      </c>
      <c r="T90" s="192">
        <f>S90*H90</f>
        <v>0</v>
      </c>
      <c r="AR90" s="18" t="s">
        <v>1192</v>
      </c>
      <c r="AT90" s="18" t="s">
        <v>136</v>
      </c>
      <c r="AU90" s="18" t="s">
        <v>84</v>
      </c>
      <c r="AY90" s="18" t="s">
        <v>134</v>
      </c>
      <c r="BE90" s="193">
        <f>IF(N90="základní",J90,0)</f>
        <v>0</v>
      </c>
      <c r="BF90" s="193">
        <f>IF(N90="snížená",J90,0)</f>
        <v>0</v>
      </c>
      <c r="BG90" s="193">
        <f>IF(N90="zákl. přenesená",J90,0)</f>
        <v>0</v>
      </c>
      <c r="BH90" s="193">
        <f>IF(N90="sníž. přenesená",J90,0)</f>
        <v>0</v>
      </c>
      <c r="BI90" s="193">
        <f>IF(N90="nulová",J90,0)</f>
        <v>0</v>
      </c>
      <c r="BJ90" s="18" t="s">
        <v>23</v>
      </c>
      <c r="BK90" s="193">
        <f>ROUND(I90*H90,2)</f>
        <v>0</v>
      </c>
      <c r="BL90" s="18" t="s">
        <v>1192</v>
      </c>
      <c r="BM90" s="18" t="s">
        <v>1214</v>
      </c>
    </row>
    <row r="91" spans="2:65" s="12" customFormat="1">
      <c r="B91" s="206"/>
      <c r="C91" s="207"/>
      <c r="D91" s="196" t="s">
        <v>143</v>
      </c>
      <c r="E91" s="208" t="s">
        <v>32</v>
      </c>
      <c r="F91" s="209" t="s">
        <v>23</v>
      </c>
      <c r="G91" s="207"/>
      <c r="H91" s="210">
        <v>1</v>
      </c>
      <c r="I91" s="211"/>
      <c r="J91" s="207"/>
      <c r="K91" s="207"/>
      <c r="L91" s="212"/>
      <c r="M91" s="213"/>
      <c r="N91" s="214"/>
      <c r="O91" s="214"/>
      <c r="P91" s="214"/>
      <c r="Q91" s="214"/>
      <c r="R91" s="214"/>
      <c r="S91" s="214"/>
      <c r="T91" s="215"/>
      <c r="AT91" s="216" t="s">
        <v>143</v>
      </c>
      <c r="AU91" s="216" t="s">
        <v>84</v>
      </c>
      <c r="AV91" s="12" t="s">
        <v>84</v>
      </c>
      <c r="AW91" s="12" t="s">
        <v>39</v>
      </c>
      <c r="AX91" s="12" t="s">
        <v>23</v>
      </c>
      <c r="AY91" s="216" t="s">
        <v>134</v>
      </c>
    </row>
    <row r="92" spans="2:65" s="10" customFormat="1" ht="37.35" customHeight="1">
      <c r="B92" s="165"/>
      <c r="C92" s="166"/>
      <c r="D92" s="179" t="s">
        <v>75</v>
      </c>
      <c r="E92" s="264" t="s">
        <v>1187</v>
      </c>
      <c r="F92" s="264" t="s">
        <v>1188</v>
      </c>
      <c r="G92" s="166"/>
      <c r="H92" s="166"/>
      <c r="I92" s="169"/>
      <c r="J92" s="265">
        <f>BK92</f>
        <v>0</v>
      </c>
      <c r="K92" s="166"/>
      <c r="L92" s="171"/>
      <c r="M92" s="172"/>
      <c r="N92" s="173"/>
      <c r="O92" s="173"/>
      <c r="P92" s="174">
        <f>SUM(P93:P94)</f>
        <v>0</v>
      </c>
      <c r="Q92" s="173"/>
      <c r="R92" s="174">
        <f>SUM(R93:R94)</f>
        <v>0</v>
      </c>
      <c r="S92" s="173"/>
      <c r="T92" s="175">
        <f>SUM(T93:T94)</f>
        <v>0</v>
      </c>
      <c r="AR92" s="176" t="s">
        <v>177</v>
      </c>
      <c r="AT92" s="177" t="s">
        <v>75</v>
      </c>
      <c r="AU92" s="177" t="s">
        <v>76</v>
      </c>
      <c r="AY92" s="176" t="s">
        <v>134</v>
      </c>
      <c r="BK92" s="178">
        <f>SUM(BK93:BK94)</f>
        <v>0</v>
      </c>
    </row>
    <row r="93" spans="2:65" s="1" customFormat="1" ht="20.45" customHeight="1">
      <c r="B93" s="35"/>
      <c r="C93" s="182" t="s">
        <v>177</v>
      </c>
      <c r="D93" s="182" t="s">
        <v>136</v>
      </c>
      <c r="E93" s="183" t="s">
        <v>1215</v>
      </c>
      <c r="F93" s="184" t="s">
        <v>1216</v>
      </c>
      <c r="G93" s="185" t="s">
        <v>1191</v>
      </c>
      <c r="H93" s="186">
        <v>1</v>
      </c>
      <c r="I93" s="187"/>
      <c r="J93" s="188">
        <f>ROUND(I93*H93,2)</f>
        <v>0</v>
      </c>
      <c r="K93" s="184" t="s">
        <v>140</v>
      </c>
      <c r="L93" s="55"/>
      <c r="M93" s="189" t="s">
        <v>32</v>
      </c>
      <c r="N93" s="190" t="s">
        <v>47</v>
      </c>
      <c r="O93" s="36"/>
      <c r="P93" s="191">
        <f>O93*H93</f>
        <v>0</v>
      </c>
      <c r="Q93" s="191">
        <v>0</v>
      </c>
      <c r="R93" s="191">
        <f>Q93*H93</f>
        <v>0</v>
      </c>
      <c r="S93" s="191">
        <v>0</v>
      </c>
      <c r="T93" s="192">
        <f>S93*H93</f>
        <v>0</v>
      </c>
      <c r="AR93" s="18" t="s">
        <v>1192</v>
      </c>
      <c r="AT93" s="18" t="s">
        <v>136</v>
      </c>
      <c r="AU93" s="18" t="s">
        <v>23</v>
      </c>
      <c r="AY93" s="18" t="s">
        <v>134</v>
      </c>
      <c r="BE93" s="193">
        <f>IF(N93="základní",J93,0)</f>
        <v>0</v>
      </c>
      <c r="BF93" s="193">
        <f>IF(N93="snížená",J93,0)</f>
        <v>0</v>
      </c>
      <c r="BG93" s="193">
        <f>IF(N93="zákl. přenesená",J93,0)</f>
        <v>0</v>
      </c>
      <c r="BH93" s="193">
        <f>IF(N93="sníž. přenesená",J93,0)</f>
        <v>0</v>
      </c>
      <c r="BI93" s="193">
        <f>IF(N93="nulová",J93,0)</f>
        <v>0</v>
      </c>
      <c r="BJ93" s="18" t="s">
        <v>23</v>
      </c>
      <c r="BK93" s="193">
        <f>ROUND(I93*H93,2)</f>
        <v>0</v>
      </c>
      <c r="BL93" s="18" t="s">
        <v>1192</v>
      </c>
      <c r="BM93" s="18" t="s">
        <v>1217</v>
      </c>
    </row>
    <row r="94" spans="2:65" s="12" customFormat="1">
      <c r="B94" s="206"/>
      <c r="C94" s="207"/>
      <c r="D94" s="196" t="s">
        <v>143</v>
      </c>
      <c r="E94" s="208" t="s">
        <v>32</v>
      </c>
      <c r="F94" s="209" t="s">
        <v>23</v>
      </c>
      <c r="G94" s="207"/>
      <c r="H94" s="210">
        <v>1</v>
      </c>
      <c r="I94" s="211"/>
      <c r="J94" s="207"/>
      <c r="K94" s="207"/>
      <c r="L94" s="212"/>
      <c r="M94" s="261"/>
      <c r="N94" s="262"/>
      <c r="O94" s="262"/>
      <c r="P94" s="262"/>
      <c r="Q94" s="262"/>
      <c r="R94" s="262"/>
      <c r="S94" s="262"/>
      <c r="T94" s="263"/>
      <c r="AT94" s="216" t="s">
        <v>143</v>
      </c>
      <c r="AU94" s="216" t="s">
        <v>23</v>
      </c>
      <c r="AV94" s="12" t="s">
        <v>84</v>
      </c>
      <c r="AW94" s="12" t="s">
        <v>39</v>
      </c>
      <c r="AX94" s="12" t="s">
        <v>23</v>
      </c>
      <c r="AY94" s="216" t="s">
        <v>134</v>
      </c>
    </row>
    <row r="95" spans="2:65" s="1" customFormat="1" ht="6.95" customHeight="1">
      <c r="B95" s="50"/>
      <c r="C95" s="51"/>
      <c r="D95" s="51"/>
      <c r="E95" s="51"/>
      <c r="F95" s="51"/>
      <c r="G95" s="51"/>
      <c r="H95" s="51"/>
      <c r="I95" s="128"/>
      <c r="J95" s="51"/>
      <c r="K95" s="51"/>
      <c r="L95" s="55"/>
    </row>
  </sheetData>
  <sheetProtection password="CC35" sheet="1" objects="1" scenarios="1" formatColumns="0" formatRows="0" sort="0" autoFilter="0"/>
  <autoFilter ref="C79:K79"/>
  <mergeCells count="9">
    <mergeCell ref="E70:H70"/>
    <mergeCell ref="E72:H72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tooltip="Krycí list soupisu" display="1) Krycí list soupisu"/>
    <hyperlink ref="G1:H1" location="C54" tooltip="Rekapitulace" display="2) Rekapitulace"/>
    <hyperlink ref="J1" location="C79" tooltip="Soupis prací" display="3) Soupis prací"/>
    <hyperlink ref="L1:V1" location="'Rekapitulace stavby'!C2" tooltip="Rekapitulace stavby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216"/>
  <sheetViews>
    <sheetView showGridLines="0" zoomScaleNormal="100" workbookViewId="0"/>
  </sheetViews>
  <sheetFormatPr defaultRowHeight="13.5"/>
  <cols>
    <col min="1" max="1" width="8.33203125" style="275" customWidth="1"/>
    <col min="2" max="2" width="1.6640625" style="275" customWidth="1"/>
    <col min="3" max="4" width="5" style="275" customWidth="1"/>
    <col min="5" max="5" width="11.6640625" style="275" customWidth="1"/>
    <col min="6" max="6" width="9.1640625" style="275" customWidth="1"/>
    <col min="7" max="7" width="5" style="275" customWidth="1"/>
    <col min="8" max="8" width="77.83203125" style="275" customWidth="1"/>
    <col min="9" max="10" width="20" style="275" customWidth="1"/>
    <col min="11" max="11" width="1.6640625" style="275" customWidth="1"/>
    <col min="12" max="256" width="9.1640625" style="275"/>
    <col min="257" max="257" width="8.33203125" style="275" customWidth="1"/>
    <col min="258" max="258" width="1.6640625" style="275" customWidth="1"/>
    <col min="259" max="260" width="5" style="275" customWidth="1"/>
    <col min="261" max="261" width="11.6640625" style="275" customWidth="1"/>
    <col min="262" max="262" width="9.1640625" style="275" customWidth="1"/>
    <col min="263" max="263" width="5" style="275" customWidth="1"/>
    <col min="264" max="264" width="77.83203125" style="275" customWidth="1"/>
    <col min="265" max="266" width="20" style="275" customWidth="1"/>
    <col min="267" max="267" width="1.6640625" style="275" customWidth="1"/>
    <col min="268" max="512" width="9.1640625" style="275"/>
    <col min="513" max="513" width="8.33203125" style="275" customWidth="1"/>
    <col min="514" max="514" width="1.6640625" style="275" customWidth="1"/>
    <col min="515" max="516" width="5" style="275" customWidth="1"/>
    <col min="517" max="517" width="11.6640625" style="275" customWidth="1"/>
    <col min="518" max="518" width="9.1640625" style="275" customWidth="1"/>
    <col min="519" max="519" width="5" style="275" customWidth="1"/>
    <col min="520" max="520" width="77.83203125" style="275" customWidth="1"/>
    <col min="521" max="522" width="20" style="275" customWidth="1"/>
    <col min="523" max="523" width="1.6640625" style="275" customWidth="1"/>
    <col min="524" max="768" width="9.1640625" style="275"/>
    <col min="769" max="769" width="8.33203125" style="275" customWidth="1"/>
    <col min="770" max="770" width="1.6640625" style="275" customWidth="1"/>
    <col min="771" max="772" width="5" style="275" customWidth="1"/>
    <col min="773" max="773" width="11.6640625" style="275" customWidth="1"/>
    <col min="774" max="774" width="9.1640625" style="275" customWidth="1"/>
    <col min="775" max="775" width="5" style="275" customWidth="1"/>
    <col min="776" max="776" width="77.83203125" style="275" customWidth="1"/>
    <col min="777" max="778" width="20" style="275" customWidth="1"/>
    <col min="779" max="779" width="1.6640625" style="275" customWidth="1"/>
    <col min="780" max="1024" width="9.1640625" style="275"/>
    <col min="1025" max="1025" width="8.33203125" style="275" customWidth="1"/>
    <col min="1026" max="1026" width="1.6640625" style="275" customWidth="1"/>
    <col min="1027" max="1028" width="5" style="275" customWidth="1"/>
    <col min="1029" max="1029" width="11.6640625" style="275" customWidth="1"/>
    <col min="1030" max="1030" width="9.1640625" style="275" customWidth="1"/>
    <col min="1031" max="1031" width="5" style="275" customWidth="1"/>
    <col min="1032" max="1032" width="77.83203125" style="275" customWidth="1"/>
    <col min="1033" max="1034" width="20" style="275" customWidth="1"/>
    <col min="1035" max="1035" width="1.6640625" style="275" customWidth="1"/>
    <col min="1036" max="1280" width="9.1640625" style="275"/>
    <col min="1281" max="1281" width="8.33203125" style="275" customWidth="1"/>
    <col min="1282" max="1282" width="1.6640625" style="275" customWidth="1"/>
    <col min="1283" max="1284" width="5" style="275" customWidth="1"/>
    <col min="1285" max="1285" width="11.6640625" style="275" customWidth="1"/>
    <col min="1286" max="1286" width="9.1640625" style="275" customWidth="1"/>
    <col min="1287" max="1287" width="5" style="275" customWidth="1"/>
    <col min="1288" max="1288" width="77.83203125" style="275" customWidth="1"/>
    <col min="1289" max="1290" width="20" style="275" customWidth="1"/>
    <col min="1291" max="1291" width="1.6640625" style="275" customWidth="1"/>
    <col min="1292" max="1536" width="9.1640625" style="275"/>
    <col min="1537" max="1537" width="8.33203125" style="275" customWidth="1"/>
    <col min="1538" max="1538" width="1.6640625" style="275" customWidth="1"/>
    <col min="1539" max="1540" width="5" style="275" customWidth="1"/>
    <col min="1541" max="1541" width="11.6640625" style="275" customWidth="1"/>
    <col min="1542" max="1542" width="9.1640625" style="275" customWidth="1"/>
    <col min="1543" max="1543" width="5" style="275" customWidth="1"/>
    <col min="1544" max="1544" width="77.83203125" style="275" customWidth="1"/>
    <col min="1545" max="1546" width="20" style="275" customWidth="1"/>
    <col min="1547" max="1547" width="1.6640625" style="275" customWidth="1"/>
    <col min="1548" max="1792" width="9.1640625" style="275"/>
    <col min="1793" max="1793" width="8.33203125" style="275" customWidth="1"/>
    <col min="1794" max="1794" width="1.6640625" style="275" customWidth="1"/>
    <col min="1795" max="1796" width="5" style="275" customWidth="1"/>
    <col min="1797" max="1797" width="11.6640625" style="275" customWidth="1"/>
    <col min="1798" max="1798" width="9.1640625" style="275" customWidth="1"/>
    <col min="1799" max="1799" width="5" style="275" customWidth="1"/>
    <col min="1800" max="1800" width="77.83203125" style="275" customWidth="1"/>
    <col min="1801" max="1802" width="20" style="275" customWidth="1"/>
    <col min="1803" max="1803" width="1.6640625" style="275" customWidth="1"/>
    <col min="1804" max="2048" width="9.1640625" style="275"/>
    <col min="2049" max="2049" width="8.33203125" style="275" customWidth="1"/>
    <col min="2050" max="2050" width="1.6640625" style="275" customWidth="1"/>
    <col min="2051" max="2052" width="5" style="275" customWidth="1"/>
    <col min="2053" max="2053" width="11.6640625" style="275" customWidth="1"/>
    <col min="2054" max="2054" width="9.1640625" style="275" customWidth="1"/>
    <col min="2055" max="2055" width="5" style="275" customWidth="1"/>
    <col min="2056" max="2056" width="77.83203125" style="275" customWidth="1"/>
    <col min="2057" max="2058" width="20" style="275" customWidth="1"/>
    <col min="2059" max="2059" width="1.6640625" style="275" customWidth="1"/>
    <col min="2060" max="2304" width="9.1640625" style="275"/>
    <col min="2305" max="2305" width="8.33203125" style="275" customWidth="1"/>
    <col min="2306" max="2306" width="1.6640625" style="275" customWidth="1"/>
    <col min="2307" max="2308" width="5" style="275" customWidth="1"/>
    <col min="2309" max="2309" width="11.6640625" style="275" customWidth="1"/>
    <col min="2310" max="2310" width="9.1640625" style="275" customWidth="1"/>
    <col min="2311" max="2311" width="5" style="275" customWidth="1"/>
    <col min="2312" max="2312" width="77.83203125" style="275" customWidth="1"/>
    <col min="2313" max="2314" width="20" style="275" customWidth="1"/>
    <col min="2315" max="2315" width="1.6640625" style="275" customWidth="1"/>
    <col min="2316" max="2560" width="9.1640625" style="275"/>
    <col min="2561" max="2561" width="8.33203125" style="275" customWidth="1"/>
    <col min="2562" max="2562" width="1.6640625" style="275" customWidth="1"/>
    <col min="2563" max="2564" width="5" style="275" customWidth="1"/>
    <col min="2565" max="2565" width="11.6640625" style="275" customWidth="1"/>
    <col min="2566" max="2566" width="9.1640625" style="275" customWidth="1"/>
    <col min="2567" max="2567" width="5" style="275" customWidth="1"/>
    <col min="2568" max="2568" width="77.83203125" style="275" customWidth="1"/>
    <col min="2569" max="2570" width="20" style="275" customWidth="1"/>
    <col min="2571" max="2571" width="1.6640625" style="275" customWidth="1"/>
    <col min="2572" max="2816" width="9.1640625" style="275"/>
    <col min="2817" max="2817" width="8.33203125" style="275" customWidth="1"/>
    <col min="2818" max="2818" width="1.6640625" style="275" customWidth="1"/>
    <col min="2819" max="2820" width="5" style="275" customWidth="1"/>
    <col min="2821" max="2821" width="11.6640625" style="275" customWidth="1"/>
    <col min="2822" max="2822" width="9.1640625" style="275" customWidth="1"/>
    <col min="2823" max="2823" width="5" style="275" customWidth="1"/>
    <col min="2824" max="2824" width="77.83203125" style="275" customWidth="1"/>
    <col min="2825" max="2826" width="20" style="275" customWidth="1"/>
    <col min="2827" max="2827" width="1.6640625" style="275" customWidth="1"/>
    <col min="2828" max="3072" width="9.1640625" style="275"/>
    <col min="3073" max="3073" width="8.33203125" style="275" customWidth="1"/>
    <col min="3074" max="3074" width="1.6640625" style="275" customWidth="1"/>
    <col min="3075" max="3076" width="5" style="275" customWidth="1"/>
    <col min="3077" max="3077" width="11.6640625" style="275" customWidth="1"/>
    <col min="3078" max="3078" width="9.1640625" style="275" customWidth="1"/>
    <col min="3079" max="3079" width="5" style="275" customWidth="1"/>
    <col min="3080" max="3080" width="77.83203125" style="275" customWidth="1"/>
    <col min="3081" max="3082" width="20" style="275" customWidth="1"/>
    <col min="3083" max="3083" width="1.6640625" style="275" customWidth="1"/>
    <col min="3084" max="3328" width="9.1640625" style="275"/>
    <col min="3329" max="3329" width="8.33203125" style="275" customWidth="1"/>
    <col min="3330" max="3330" width="1.6640625" style="275" customWidth="1"/>
    <col min="3331" max="3332" width="5" style="275" customWidth="1"/>
    <col min="3333" max="3333" width="11.6640625" style="275" customWidth="1"/>
    <col min="3334" max="3334" width="9.1640625" style="275" customWidth="1"/>
    <col min="3335" max="3335" width="5" style="275" customWidth="1"/>
    <col min="3336" max="3336" width="77.83203125" style="275" customWidth="1"/>
    <col min="3337" max="3338" width="20" style="275" customWidth="1"/>
    <col min="3339" max="3339" width="1.6640625" style="275" customWidth="1"/>
    <col min="3340" max="3584" width="9.1640625" style="275"/>
    <col min="3585" max="3585" width="8.33203125" style="275" customWidth="1"/>
    <col min="3586" max="3586" width="1.6640625" style="275" customWidth="1"/>
    <col min="3587" max="3588" width="5" style="275" customWidth="1"/>
    <col min="3589" max="3589" width="11.6640625" style="275" customWidth="1"/>
    <col min="3590" max="3590" width="9.1640625" style="275" customWidth="1"/>
    <col min="3591" max="3591" width="5" style="275" customWidth="1"/>
    <col min="3592" max="3592" width="77.83203125" style="275" customWidth="1"/>
    <col min="3593" max="3594" width="20" style="275" customWidth="1"/>
    <col min="3595" max="3595" width="1.6640625" style="275" customWidth="1"/>
    <col min="3596" max="3840" width="9.1640625" style="275"/>
    <col min="3841" max="3841" width="8.33203125" style="275" customWidth="1"/>
    <col min="3842" max="3842" width="1.6640625" style="275" customWidth="1"/>
    <col min="3843" max="3844" width="5" style="275" customWidth="1"/>
    <col min="3845" max="3845" width="11.6640625" style="275" customWidth="1"/>
    <col min="3846" max="3846" width="9.1640625" style="275" customWidth="1"/>
    <col min="3847" max="3847" width="5" style="275" customWidth="1"/>
    <col min="3848" max="3848" width="77.83203125" style="275" customWidth="1"/>
    <col min="3849" max="3850" width="20" style="275" customWidth="1"/>
    <col min="3851" max="3851" width="1.6640625" style="275" customWidth="1"/>
    <col min="3852" max="4096" width="9.1640625" style="275"/>
    <col min="4097" max="4097" width="8.33203125" style="275" customWidth="1"/>
    <col min="4098" max="4098" width="1.6640625" style="275" customWidth="1"/>
    <col min="4099" max="4100" width="5" style="275" customWidth="1"/>
    <col min="4101" max="4101" width="11.6640625" style="275" customWidth="1"/>
    <col min="4102" max="4102" width="9.1640625" style="275" customWidth="1"/>
    <col min="4103" max="4103" width="5" style="275" customWidth="1"/>
    <col min="4104" max="4104" width="77.83203125" style="275" customWidth="1"/>
    <col min="4105" max="4106" width="20" style="275" customWidth="1"/>
    <col min="4107" max="4107" width="1.6640625" style="275" customWidth="1"/>
    <col min="4108" max="4352" width="9.1640625" style="275"/>
    <col min="4353" max="4353" width="8.33203125" style="275" customWidth="1"/>
    <col min="4354" max="4354" width="1.6640625" style="275" customWidth="1"/>
    <col min="4355" max="4356" width="5" style="275" customWidth="1"/>
    <col min="4357" max="4357" width="11.6640625" style="275" customWidth="1"/>
    <col min="4358" max="4358" width="9.1640625" style="275" customWidth="1"/>
    <col min="4359" max="4359" width="5" style="275" customWidth="1"/>
    <col min="4360" max="4360" width="77.83203125" style="275" customWidth="1"/>
    <col min="4361" max="4362" width="20" style="275" customWidth="1"/>
    <col min="4363" max="4363" width="1.6640625" style="275" customWidth="1"/>
    <col min="4364" max="4608" width="9.1640625" style="275"/>
    <col min="4609" max="4609" width="8.33203125" style="275" customWidth="1"/>
    <col min="4610" max="4610" width="1.6640625" style="275" customWidth="1"/>
    <col min="4611" max="4612" width="5" style="275" customWidth="1"/>
    <col min="4613" max="4613" width="11.6640625" style="275" customWidth="1"/>
    <col min="4614" max="4614" width="9.1640625" style="275" customWidth="1"/>
    <col min="4615" max="4615" width="5" style="275" customWidth="1"/>
    <col min="4616" max="4616" width="77.83203125" style="275" customWidth="1"/>
    <col min="4617" max="4618" width="20" style="275" customWidth="1"/>
    <col min="4619" max="4619" width="1.6640625" style="275" customWidth="1"/>
    <col min="4620" max="4864" width="9.1640625" style="275"/>
    <col min="4865" max="4865" width="8.33203125" style="275" customWidth="1"/>
    <col min="4866" max="4866" width="1.6640625" style="275" customWidth="1"/>
    <col min="4867" max="4868" width="5" style="275" customWidth="1"/>
    <col min="4869" max="4869" width="11.6640625" style="275" customWidth="1"/>
    <col min="4870" max="4870" width="9.1640625" style="275" customWidth="1"/>
    <col min="4871" max="4871" width="5" style="275" customWidth="1"/>
    <col min="4872" max="4872" width="77.83203125" style="275" customWidth="1"/>
    <col min="4873" max="4874" width="20" style="275" customWidth="1"/>
    <col min="4875" max="4875" width="1.6640625" style="275" customWidth="1"/>
    <col min="4876" max="5120" width="9.1640625" style="275"/>
    <col min="5121" max="5121" width="8.33203125" style="275" customWidth="1"/>
    <col min="5122" max="5122" width="1.6640625" style="275" customWidth="1"/>
    <col min="5123" max="5124" width="5" style="275" customWidth="1"/>
    <col min="5125" max="5125" width="11.6640625" style="275" customWidth="1"/>
    <col min="5126" max="5126" width="9.1640625" style="275" customWidth="1"/>
    <col min="5127" max="5127" width="5" style="275" customWidth="1"/>
    <col min="5128" max="5128" width="77.83203125" style="275" customWidth="1"/>
    <col min="5129" max="5130" width="20" style="275" customWidth="1"/>
    <col min="5131" max="5131" width="1.6640625" style="275" customWidth="1"/>
    <col min="5132" max="5376" width="9.1640625" style="275"/>
    <col min="5377" max="5377" width="8.33203125" style="275" customWidth="1"/>
    <col min="5378" max="5378" width="1.6640625" style="275" customWidth="1"/>
    <col min="5379" max="5380" width="5" style="275" customWidth="1"/>
    <col min="5381" max="5381" width="11.6640625" style="275" customWidth="1"/>
    <col min="5382" max="5382" width="9.1640625" style="275" customWidth="1"/>
    <col min="5383" max="5383" width="5" style="275" customWidth="1"/>
    <col min="5384" max="5384" width="77.83203125" style="275" customWidth="1"/>
    <col min="5385" max="5386" width="20" style="275" customWidth="1"/>
    <col min="5387" max="5387" width="1.6640625" style="275" customWidth="1"/>
    <col min="5388" max="5632" width="9.1640625" style="275"/>
    <col min="5633" max="5633" width="8.33203125" style="275" customWidth="1"/>
    <col min="5634" max="5634" width="1.6640625" style="275" customWidth="1"/>
    <col min="5635" max="5636" width="5" style="275" customWidth="1"/>
    <col min="5637" max="5637" width="11.6640625" style="275" customWidth="1"/>
    <col min="5638" max="5638" width="9.1640625" style="275" customWidth="1"/>
    <col min="5639" max="5639" width="5" style="275" customWidth="1"/>
    <col min="5640" max="5640" width="77.83203125" style="275" customWidth="1"/>
    <col min="5641" max="5642" width="20" style="275" customWidth="1"/>
    <col min="5643" max="5643" width="1.6640625" style="275" customWidth="1"/>
    <col min="5644" max="5888" width="9.1640625" style="275"/>
    <col min="5889" max="5889" width="8.33203125" style="275" customWidth="1"/>
    <col min="5890" max="5890" width="1.6640625" style="275" customWidth="1"/>
    <col min="5891" max="5892" width="5" style="275" customWidth="1"/>
    <col min="5893" max="5893" width="11.6640625" style="275" customWidth="1"/>
    <col min="5894" max="5894" width="9.1640625" style="275" customWidth="1"/>
    <col min="5895" max="5895" width="5" style="275" customWidth="1"/>
    <col min="5896" max="5896" width="77.83203125" style="275" customWidth="1"/>
    <col min="5897" max="5898" width="20" style="275" customWidth="1"/>
    <col min="5899" max="5899" width="1.6640625" style="275" customWidth="1"/>
    <col min="5900" max="6144" width="9.1640625" style="275"/>
    <col min="6145" max="6145" width="8.33203125" style="275" customWidth="1"/>
    <col min="6146" max="6146" width="1.6640625" style="275" customWidth="1"/>
    <col min="6147" max="6148" width="5" style="275" customWidth="1"/>
    <col min="6149" max="6149" width="11.6640625" style="275" customWidth="1"/>
    <col min="6150" max="6150" width="9.1640625" style="275" customWidth="1"/>
    <col min="6151" max="6151" width="5" style="275" customWidth="1"/>
    <col min="6152" max="6152" width="77.83203125" style="275" customWidth="1"/>
    <col min="6153" max="6154" width="20" style="275" customWidth="1"/>
    <col min="6155" max="6155" width="1.6640625" style="275" customWidth="1"/>
    <col min="6156" max="6400" width="9.1640625" style="275"/>
    <col min="6401" max="6401" width="8.33203125" style="275" customWidth="1"/>
    <col min="6402" max="6402" width="1.6640625" style="275" customWidth="1"/>
    <col min="6403" max="6404" width="5" style="275" customWidth="1"/>
    <col min="6405" max="6405" width="11.6640625" style="275" customWidth="1"/>
    <col min="6406" max="6406" width="9.1640625" style="275" customWidth="1"/>
    <col min="6407" max="6407" width="5" style="275" customWidth="1"/>
    <col min="6408" max="6408" width="77.83203125" style="275" customWidth="1"/>
    <col min="6409" max="6410" width="20" style="275" customWidth="1"/>
    <col min="6411" max="6411" width="1.6640625" style="275" customWidth="1"/>
    <col min="6412" max="6656" width="9.1640625" style="275"/>
    <col min="6657" max="6657" width="8.33203125" style="275" customWidth="1"/>
    <col min="6658" max="6658" width="1.6640625" style="275" customWidth="1"/>
    <col min="6659" max="6660" width="5" style="275" customWidth="1"/>
    <col min="6661" max="6661" width="11.6640625" style="275" customWidth="1"/>
    <col min="6662" max="6662" width="9.1640625" style="275" customWidth="1"/>
    <col min="6663" max="6663" width="5" style="275" customWidth="1"/>
    <col min="6664" max="6664" width="77.83203125" style="275" customWidth="1"/>
    <col min="6665" max="6666" width="20" style="275" customWidth="1"/>
    <col min="6667" max="6667" width="1.6640625" style="275" customWidth="1"/>
    <col min="6668" max="6912" width="9.1640625" style="275"/>
    <col min="6913" max="6913" width="8.33203125" style="275" customWidth="1"/>
    <col min="6914" max="6914" width="1.6640625" style="275" customWidth="1"/>
    <col min="6915" max="6916" width="5" style="275" customWidth="1"/>
    <col min="6917" max="6917" width="11.6640625" style="275" customWidth="1"/>
    <col min="6918" max="6918" width="9.1640625" style="275" customWidth="1"/>
    <col min="6919" max="6919" width="5" style="275" customWidth="1"/>
    <col min="6920" max="6920" width="77.83203125" style="275" customWidth="1"/>
    <col min="6921" max="6922" width="20" style="275" customWidth="1"/>
    <col min="6923" max="6923" width="1.6640625" style="275" customWidth="1"/>
    <col min="6924" max="7168" width="9.1640625" style="275"/>
    <col min="7169" max="7169" width="8.33203125" style="275" customWidth="1"/>
    <col min="7170" max="7170" width="1.6640625" style="275" customWidth="1"/>
    <col min="7171" max="7172" width="5" style="275" customWidth="1"/>
    <col min="7173" max="7173" width="11.6640625" style="275" customWidth="1"/>
    <col min="7174" max="7174" width="9.1640625" style="275" customWidth="1"/>
    <col min="7175" max="7175" width="5" style="275" customWidth="1"/>
    <col min="7176" max="7176" width="77.83203125" style="275" customWidth="1"/>
    <col min="7177" max="7178" width="20" style="275" customWidth="1"/>
    <col min="7179" max="7179" width="1.6640625" style="275" customWidth="1"/>
    <col min="7180" max="7424" width="9.1640625" style="275"/>
    <col min="7425" max="7425" width="8.33203125" style="275" customWidth="1"/>
    <col min="7426" max="7426" width="1.6640625" style="275" customWidth="1"/>
    <col min="7427" max="7428" width="5" style="275" customWidth="1"/>
    <col min="7429" max="7429" width="11.6640625" style="275" customWidth="1"/>
    <col min="7430" max="7430" width="9.1640625" style="275" customWidth="1"/>
    <col min="7431" max="7431" width="5" style="275" customWidth="1"/>
    <col min="7432" max="7432" width="77.83203125" style="275" customWidth="1"/>
    <col min="7433" max="7434" width="20" style="275" customWidth="1"/>
    <col min="7435" max="7435" width="1.6640625" style="275" customWidth="1"/>
    <col min="7436" max="7680" width="9.1640625" style="275"/>
    <col min="7681" max="7681" width="8.33203125" style="275" customWidth="1"/>
    <col min="7682" max="7682" width="1.6640625" style="275" customWidth="1"/>
    <col min="7683" max="7684" width="5" style="275" customWidth="1"/>
    <col min="7685" max="7685" width="11.6640625" style="275" customWidth="1"/>
    <col min="7686" max="7686" width="9.1640625" style="275" customWidth="1"/>
    <col min="7687" max="7687" width="5" style="275" customWidth="1"/>
    <col min="7688" max="7688" width="77.83203125" style="275" customWidth="1"/>
    <col min="7689" max="7690" width="20" style="275" customWidth="1"/>
    <col min="7691" max="7691" width="1.6640625" style="275" customWidth="1"/>
    <col min="7692" max="7936" width="9.1640625" style="275"/>
    <col min="7937" max="7937" width="8.33203125" style="275" customWidth="1"/>
    <col min="7938" max="7938" width="1.6640625" style="275" customWidth="1"/>
    <col min="7939" max="7940" width="5" style="275" customWidth="1"/>
    <col min="7941" max="7941" width="11.6640625" style="275" customWidth="1"/>
    <col min="7942" max="7942" width="9.1640625" style="275" customWidth="1"/>
    <col min="7943" max="7943" width="5" style="275" customWidth="1"/>
    <col min="7944" max="7944" width="77.83203125" style="275" customWidth="1"/>
    <col min="7945" max="7946" width="20" style="275" customWidth="1"/>
    <col min="7947" max="7947" width="1.6640625" style="275" customWidth="1"/>
    <col min="7948" max="8192" width="9.1640625" style="275"/>
    <col min="8193" max="8193" width="8.33203125" style="275" customWidth="1"/>
    <col min="8194" max="8194" width="1.6640625" style="275" customWidth="1"/>
    <col min="8195" max="8196" width="5" style="275" customWidth="1"/>
    <col min="8197" max="8197" width="11.6640625" style="275" customWidth="1"/>
    <col min="8198" max="8198" width="9.1640625" style="275" customWidth="1"/>
    <col min="8199" max="8199" width="5" style="275" customWidth="1"/>
    <col min="8200" max="8200" width="77.83203125" style="275" customWidth="1"/>
    <col min="8201" max="8202" width="20" style="275" customWidth="1"/>
    <col min="8203" max="8203" width="1.6640625" style="275" customWidth="1"/>
    <col min="8204" max="8448" width="9.1640625" style="275"/>
    <col min="8449" max="8449" width="8.33203125" style="275" customWidth="1"/>
    <col min="8450" max="8450" width="1.6640625" style="275" customWidth="1"/>
    <col min="8451" max="8452" width="5" style="275" customWidth="1"/>
    <col min="8453" max="8453" width="11.6640625" style="275" customWidth="1"/>
    <col min="8454" max="8454" width="9.1640625" style="275" customWidth="1"/>
    <col min="8455" max="8455" width="5" style="275" customWidth="1"/>
    <col min="8456" max="8456" width="77.83203125" style="275" customWidth="1"/>
    <col min="8457" max="8458" width="20" style="275" customWidth="1"/>
    <col min="8459" max="8459" width="1.6640625" style="275" customWidth="1"/>
    <col min="8460" max="8704" width="9.1640625" style="275"/>
    <col min="8705" max="8705" width="8.33203125" style="275" customWidth="1"/>
    <col min="8706" max="8706" width="1.6640625" style="275" customWidth="1"/>
    <col min="8707" max="8708" width="5" style="275" customWidth="1"/>
    <col min="8709" max="8709" width="11.6640625" style="275" customWidth="1"/>
    <col min="8710" max="8710" width="9.1640625" style="275" customWidth="1"/>
    <col min="8711" max="8711" width="5" style="275" customWidth="1"/>
    <col min="8712" max="8712" width="77.83203125" style="275" customWidth="1"/>
    <col min="8713" max="8714" width="20" style="275" customWidth="1"/>
    <col min="8715" max="8715" width="1.6640625" style="275" customWidth="1"/>
    <col min="8716" max="8960" width="9.1640625" style="275"/>
    <col min="8961" max="8961" width="8.33203125" style="275" customWidth="1"/>
    <col min="8962" max="8962" width="1.6640625" style="275" customWidth="1"/>
    <col min="8963" max="8964" width="5" style="275" customWidth="1"/>
    <col min="8965" max="8965" width="11.6640625" style="275" customWidth="1"/>
    <col min="8966" max="8966" width="9.1640625" style="275" customWidth="1"/>
    <col min="8967" max="8967" width="5" style="275" customWidth="1"/>
    <col min="8968" max="8968" width="77.83203125" style="275" customWidth="1"/>
    <col min="8969" max="8970" width="20" style="275" customWidth="1"/>
    <col min="8971" max="8971" width="1.6640625" style="275" customWidth="1"/>
    <col min="8972" max="9216" width="9.1640625" style="275"/>
    <col min="9217" max="9217" width="8.33203125" style="275" customWidth="1"/>
    <col min="9218" max="9218" width="1.6640625" style="275" customWidth="1"/>
    <col min="9219" max="9220" width="5" style="275" customWidth="1"/>
    <col min="9221" max="9221" width="11.6640625" style="275" customWidth="1"/>
    <col min="9222" max="9222" width="9.1640625" style="275" customWidth="1"/>
    <col min="9223" max="9223" width="5" style="275" customWidth="1"/>
    <col min="9224" max="9224" width="77.83203125" style="275" customWidth="1"/>
    <col min="9225" max="9226" width="20" style="275" customWidth="1"/>
    <col min="9227" max="9227" width="1.6640625" style="275" customWidth="1"/>
    <col min="9228" max="9472" width="9.1640625" style="275"/>
    <col min="9473" max="9473" width="8.33203125" style="275" customWidth="1"/>
    <col min="9474" max="9474" width="1.6640625" style="275" customWidth="1"/>
    <col min="9475" max="9476" width="5" style="275" customWidth="1"/>
    <col min="9477" max="9477" width="11.6640625" style="275" customWidth="1"/>
    <col min="9478" max="9478" width="9.1640625" style="275" customWidth="1"/>
    <col min="9479" max="9479" width="5" style="275" customWidth="1"/>
    <col min="9480" max="9480" width="77.83203125" style="275" customWidth="1"/>
    <col min="9481" max="9482" width="20" style="275" customWidth="1"/>
    <col min="9483" max="9483" width="1.6640625" style="275" customWidth="1"/>
    <col min="9484" max="9728" width="9.1640625" style="275"/>
    <col min="9729" max="9729" width="8.33203125" style="275" customWidth="1"/>
    <col min="9730" max="9730" width="1.6640625" style="275" customWidth="1"/>
    <col min="9731" max="9732" width="5" style="275" customWidth="1"/>
    <col min="9733" max="9733" width="11.6640625" style="275" customWidth="1"/>
    <col min="9734" max="9734" width="9.1640625" style="275" customWidth="1"/>
    <col min="9735" max="9735" width="5" style="275" customWidth="1"/>
    <col min="9736" max="9736" width="77.83203125" style="275" customWidth="1"/>
    <col min="9737" max="9738" width="20" style="275" customWidth="1"/>
    <col min="9739" max="9739" width="1.6640625" style="275" customWidth="1"/>
    <col min="9740" max="9984" width="9.1640625" style="275"/>
    <col min="9985" max="9985" width="8.33203125" style="275" customWidth="1"/>
    <col min="9986" max="9986" width="1.6640625" style="275" customWidth="1"/>
    <col min="9987" max="9988" width="5" style="275" customWidth="1"/>
    <col min="9989" max="9989" width="11.6640625" style="275" customWidth="1"/>
    <col min="9990" max="9990" width="9.1640625" style="275" customWidth="1"/>
    <col min="9991" max="9991" width="5" style="275" customWidth="1"/>
    <col min="9992" max="9992" width="77.83203125" style="275" customWidth="1"/>
    <col min="9993" max="9994" width="20" style="275" customWidth="1"/>
    <col min="9995" max="9995" width="1.6640625" style="275" customWidth="1"/>
    <col min="9996" max="10240" width="9.1640625" style="275"/>
    <col min="10241" max="10241" width="8.33203125" style="275" customWidth="1"/>
    <col min="10242" max="10242" width="1.6640625" style="275" customWidth="1"/>
    <col min="10243" max="10244" width="5" style="275" customWidth="1"/>
    <col min="10245" max="10245" width="11.6640625" style="275" customWidth="1"/>
    <col min="10246" max="10246" width="9.1640625" style="275" customWidth="1"/>
    <col min="10247" max="10247" width="5" style="275" customWidth="1"/>
    <col min="10248" max="10248" width="77.83203125" style="275" customWidth="1"/>
    <col min="10249" max="10250" width="20" style="275" customWidth="1"/>
    <col min="10251" max="10251" width="1.6640625" style="275" customWidth="1"/>
    <col min="10252" max="10496" width="9.1640625" style="275"/>
    <col min="10497" max="10497" width="8.33203125" style="275" customWidth="1"/>
    <col min="10498" max="10498" width="1.6640625" style="275" customWidth="1"/>
    <col min="10499" max="10500" width="5" style="275" customWidth="1"/>
    <col min="10501" max="10501" width="11.6640625" style="275" customWidth="1"/>
    <col min="10502" max="10502" width="9.1640625" style="275" customWidth="1"/>
    <col min="10503" max="10503" width="5" style="275" customWidth="1"/>
    <col min="10504" max="10504" width="77.83203125" style="275" customWidth="1"/>
    <col min="10505" max="10506" width="20" style="275" customWidth="1"/>
    <col min="10507" max="10507" width="1.6640625" style="275" customWidth="1"/>
    <col min="10508" max="10752" width="9.1640625" style="275"/>
    <col min="10753" max="10753" width="8.33203125" style="275" customWidth="1"/>
    <col min="10754" max="10754" width="1.6640625" style="275" customWidth="1"/>
    <col min="10755" max="10756" width="5" style="275" customWidth="1"/>
    <col min="10757" max="10757" width="11.6640625" style="275" customWidth="1"/>
    <col min="10758" max="10758" width="9.1640625" style="275" customWidth="1"/>
    <col min="10759" max="10759" width="5" style="275" customWidth="1"/>
    <col min="10760" max="10760" width="77.83203125" style="275" customWidth="1"/>
    <col min="10761" max="10762" width="20" style="275" customWidth="1"/>
    <col min="10763" max="10763" width="1.6640625" style="275" customWidth="1"/>
    <col min="10764" max="11008" width="9.1640625" style="275"/>
    <col min="11009" max="11009" width="8.33203125" style="275" customWidth="1"/>
    <col min="11010" max="11010" width="1.6640625" style="275" customWidth="1"/>
    <col min="11011" max="11012" width="5" style="275" customWidth="1"/>
    <col min="11013" max="11013" width="11.6640625" style="275" customWidth="1"/>
    <col min="11014" max="11014" width="9.1640625" style="275" customWidth="1"/>
    <col min="11015" max="11015" width="5" style="275" customWidth="1"/>
    <col min="11016" max="11016" width="77.83203125" style="275" customWidth="1"/>
    <col min="11017" max="11018" width="20" style="275" customWidth="1"/>
    <col min="11019" max="11019" width="1.6640625" style="275" customWidth="1"/>
    <col min="11020" max="11264" width="9.1640625" style="275"/>
    <col min="11265" max="11265" width="8.33203125" style="275" customWidth="1"/>
    <col min="11266" max="11266" width="1.6640625" style="275" customWidth="1"/>
    <col min="11267" max="11268" width="5" style="275" customWidth="1"/>
    <col min="11269" max="11269" width="11.6640625" style="275" customWidth="1"/>
    <col min="11270" max="11270" width="9.1640625" style="275" customWidth="1"/>
    <col min="11271" max="11271" width="5" style="275" customWidth="1"/>
    <col min="11272" max="11272" width="77.83203125" style="275" customWidth="1"/>
    <col min="11273" max="11274" width="20" style="275" customWidth="1"/>
    <col min="11275" max="11275" width="1.6640625" style="275" customWidth="1"/>
    <col min="11276" max="11520" width="9.1640625" style="275"/>
    <col min="11521" max="11521" width="8.33203125" style="275" customWidth="1"/>
    <col min="11522" max="11522" width="1.6640625" style="275" customWidth="1"/>
    <col min="11523" max="11524" width="5" style="275" customWidth="1"/>
    <col min="11525" max="11525" width="11.6640625" style="275" customWidth="1"/>
    <col min="11526" max="11526" width="9.1640625" style="275" customWidth="1"/>
    <col min="11527" max="11527" width="5" style="275" customWidth="1"/>
    <col min="11528" max="11528" width="77.83203125" style="275" customWidth="1"/>
    <col min="11529" max="11530" width="20" style="275" customWidth="1"/>
    <col min="11531" max="11531" width="1.6640625" style="275" customWidth="1"/>
    <col min="11532" max="11776" width="9.1640625" style="275"/>
    <col min="11777" max="11777" width="8.33203125" style="275" customWidth="1"/>
    <col min="11778" max="11778" width="1.6640625" style="275" customWidth="1"/>
    <col min="11779" max="11780" width="5" style="275" customWidth="1"/>
    <col min="11781" max="11781" width="11.6640625" style="275" customWidth="1"/>
    <col min="11782" max="11782" width="9.1640625" style="275" customWidth="1"/>
    <col min="11783" max="11783" width="5" style="275" customWidth="1"/>
    <col min="11784" max="11784" width="77.83203125" style="275" customWidth="1"/>
    <col min="11785" max="11786" width="20" style="275" customWidth="1"/>
    <col min="11787" max="11787" width="1.6640625" style="275" customWidth="1"/>
    <col min="11788" max="12032" width="9.1640625" style="275"/>
    <col min="12033" max="12033" width="8.33203125" style="275" customWidth="1"/>
    <col min="12034" max="12034" width="1.6640625" style="275" customWidth="1"/>
    <col min="12035" max="12036" width="5" style="275" customWidth="1"/>
    <col min="12037" max="12037" width="11.6640625" style="275" customWidth="1"/>
    <col min="12038" max="12038" width="9.1640625" style="275" customWidth="1"/>
    <col min="12039" max="12039" width="5" style="275" customWidth="1"/>
    <col min="12040" max="12040" width="77.83203125" style="275" customWidth="1"/>
    <col min="12041" max="12042" width="20" style="275" customWidth="1"/>
    <col min="12043" max="12043" width="1.6640625" style="275" customWidth="1"/>
    <col min="12044" max="12288" width="9.1640625" style="275"/>
    <col min="12289" max="12289" width="8.33203125" style="275" customWidth="1"/>
    <col min="12290" max="12290" width="1.6640625" style="275" customWidth="1"/>
    <col min="12291" max="12292" width="5" style="275" customWidth="1"/>
    <col min="12293" max="12293" width="11.6640625" style="275" customWidth="1"/>
    <col min="12294" max="12294" width="9.1640625" style="275" customWidth="1"/>
    <col min="12295" max="12295" width="5" style="275" customWidth="1"/>
    <col min="12296" max="12296" width="77.83203125" style="275" customWidth="1"/>
    <col min="12297" max="12298" width="20" style="275" customWidth="1"/>
    <col min="12299" max="12299" width="1.6640625" style="275" customWidth="1"/>
    <col min="12300" max="12544" width="9.1640625" style="275"/>
    <col min="12545" max="12545" width="8.33203125" style="275" customWidth="1"/>
    <col min="12546" max="12546" width="1.6640625" style="275" customWidth="1"/>
    <col min="12547" max="12548" width="5" style="275" customWidth="1"/>
    <col min="12549" max="12549" width="11.6640625" style="275" customWidth="1"/>
    <col min="12550" max="12550" width="9.1640625" style="275" customWidth="1"/>
    <col min="12551" max="12551" width="5" style="275" customWidth="1"/>
    <col min="12552" max="12552" width="77.83203125" style="275" customWidth="1"/>
    <col min="12553" max="12554" width="20" style="275" customWidth="1"/>
    <col min="12555" max="12555" width="1.6640625" style="275" customWidth="1"/>
    <col min="12556" max="12800" width="9.1640625" style="275"/>
    <col min="12801" max="12801" width="8.33203125" style="275" customWidth="1"/>
    <col min="12802" max="12802" width="1.6640625" style="275" customWidth="1"/>
    <col min="12803" max="12804" width="5" style="275" customWidth="1"/>
    <col min="12805" max="12805" width="11.6640625" style="275" customWidth="1"/>
    <col min="12806" max="12806" width="9.1640625" style="275" customWidth="1"/>
    <col min="12807" max="12807" width="5" style="275" customWidth="1"/>
    <col min="12808" max="12808" width="77.83203125" style="275" customWidth="1"/>
    <col min="12809" max="12810" width="20" style="275" customWidth="1"/>
    <col min="12811" max="12811" width="1.6640625" style="275" customWidth="1"/>
    <col min="12812" max="13056" width="9.1640625" style="275"/>
    <col min="13057" max="13057" width="8.33203125" style="275" customWidth="1"/>
    <col min="13058" max="13058" width="1.6640625" style="275" customWidth="1"/>
    <col min="13059" max="13060" width="5" style="275" customWidth="1"/>
    <col min="13061" max="13061" width="11.6640625" style="275" customWidth="1"/>
    <col min="13062" max="13062" width="9.1640625" style="275" customWidth="1"/>
    <col min="13063" max="13063" width="5" style="275" customWidth="1"/>
    <col min="13064" max="13064" width="77.83203125" style="275" customWidth="1"/>
    <col min="13065" max="13066" width="20" style="275" customWidth="1"/>
    <col min="13067" max="13067" width="1.6640625" style="275" customWidth="1"/>
    <col min="13068" max="13312" width="9.1640625" style="275"/>
    <col min="13313" max="13313" width="8.33203125" style="275" customWidth="1"/>
    <col min="13314" max="13314" width="1.6640625" style="275" customWidth="1"/>
    <col min="13315" max="13316" width="5" style="275" customWidth="1"/>
    <col min="13317" max="13317" width="11.6640625" style="275" customWidth="1"/>
    <col min="13318" max="13318" width="9.1640625" style="275" customWidth="1"/>
    <col min="13319" max="13319" width="5" style="275" customWidth="1"/>
    <col min="13320" max="13320" width="77.83203125" style="275" customWidth="1"/>
    <col min="13321" max="13322" width="20" style="275" customWidth="1"/>
    <col min="13323" max="13323" width="1.6640625" style="275" customWidth="1"/>
    <col min="13324" max="13568" width="9.1640625" style="275"/>
    <col min="13569" max="13569" width="8.33203125" style="275" customWidth="1"/>
    <col min="13570" max="13570" width="1.6640625" style="275" customWidth="1"/>
    <col min="13571" max="13572" width="5" style="275" customWidth="1"/>
    <col min="13573" max="13573" width="11.6640625" style="275" customWidth="1"/>
    <col min="13574" max="13574" width="9.1640625" style="275" customWidth="1"/>
    <col min="13575" max="13575" width="5" style="275" customWidth="1"/>
    <col min="13576" max="13576" width="77.83203125" style="275" customWidth="1"/>
    <col min="13577" max="13578" width="20" style="275" customWidth="1"/>
    <col min="13579" max="13579" width="1.6640625" style="275" customWidth="1"/>
    <col min="13580" max="13824" width="9.1640625" style="275"/>
    <col min="13825" max="13825" width="8.33203125" style="275" customWidth="1"/>
    <col min="13826" max="13826" width="1.6640625" style="275" customWidth="1"/>
    <col min="13827" max="13828" width="5" style="275" customWidth="1"/>
    <col min="13829" max="13829" width="11.6640625" style="275" customWidth="1"/>
    <col min="13830" max="13830" width="9.1640625" style="275" customWidth="1"/>
    <col min="13831" max="13831" width="5" style="275" customWidth="1"/>
    <col min="13832" max="13832" width="77.83203125" style="275" customWidth="1"/>
    <col min="13833" max="13834" width="20" style="275" customWidth="1"/>
    <col min="13835" max="13835" width="1.6640625" style="275" customWidth="1"/>
    <col min="13836" max="14080" width="9.1640625" style="275"/>
    <col min="14081" max="14081" width="8.33203125" style="275" customWidth="1"/>
    <col min="14082" max="14082" width="1.6640625" style="275" customWidth="1"/>
    <col min="14083" max="14084" width="5" style="275" customWidth="1"/>
    <col min="14085" max="14085" width="11.6640625" style="275" customWidth="1"/>
    <col min="14086" max="14086" width="9.1640625" style="275" customWidth="1"/>
    <col min="14087" max="14087" width="5" style="275" customWidth="1"/>
    <col min="14088" max="14088" width="77.83203125" style="275" customWidth="1"/>
    <col min="14089" max="14090" width="20" style="275" customWidth="1"/>
    <col min="14091" max="14091" width="1.6640625" style="275" customWidth="1"/>
    <col min="14092" max="14336" width="9.1640625" style="275"/>
    <col min="14337" max="14337" width="8.33203125" style="275" customWidth="1"/>
    <col min="14338" max="14338" width="1.6640625" style="275" customWidth="1"/>
    <col min="14339" max="14340" width="5" style="275" customWidth="1"/>
    <col min="14341" max="14341" width="11.6640625" style="275" customWidth="1"/>
    <col min="14342" max="14342" width="9.1640625" style="275" customWidth="1"/>
    <col min="14343" max="14343" width="5" style="275" customWidth="1"/>
    <col min="14344" max="14344" width="77.83203125" style="275" customWidth="1"/>
    <col min="14345" max="14346" width="20" style="275" customWidth="1"/>
    <col min="14347" max="14347" width="1.6640625" style="275" customWidth="1"/>
    <col min="14348" max="14592" width="9.1640625" style="275"/>
    <col min="14593" max="14593" width="8.33203125" style="275" customWidth="1"/>
    <col min="14594" max="14594" width="1.6640625" style="275" customWidth="1"/>
    <col min="14595" max="14596" width="5" style="275" customWidth="1"/>
    <col min="14597" max="14597" width="11.6640625" style="275" customWidth="1"/>
    <col min="14598" max="14598" width="9.1640625" style="275" customWidth="1"/>
    <col min="14599" max="14599" width="5" style="275" customWidth="1"/>
    <col min="14600" max="14600" width="77.83203125" style="275" customWidth="1"/>
    <col min="14601" max="14602" width="20" style="275" customWidth="1"/>
    <col min="14603" max="14603" width="1.6640625" style="275" customWidth="1"/>
    <col min="14604" max="14848" width="9.1640625" style="275"/>
    <col min="14849" max="14849" width="8.33203125" style="275" customWidth="1"/>
    <col min="14850" max="14850" width="1.6640625" style="275" customWidth="1"/>
    <col min="14851" max="14852" width="5" style="275" customWidth="1"/>
    <col min="14853" max="14853" width="11.6640625" style="275" customWidth="1"/>
    <col min="14854" max="14854" width="9.1640625" style="275" customWidth="1"/>
    <col min="14855" max="14855" width="5" style="275" customWidth="1"/>
    <col min="14856" max="14856" width="77.83203125" style="275" customWidth="1"/>
    <col min="14857" max="14858" width="20" style="275" customWidth="1"/>
    <col min="14859" max="14859" width="1.6640625" style="275" customWidth="1"/>
    <col min="14860" max="15104" width="9.1640625" style="275"/>
    <col min="15105" max="15105" width="8.33203125" style="275" customWidth="1"/>
    <col min="15106" max="15106" width="1.6640625" style="275" customWidth="1"/>
    <col min="15107" max="15108" width="5" style="275" customWidth="1"/>
    <col min="15109" max="15109" width="11.6640625" style="275" customWidth="1"/>
    <col min="15110" max="15110" width="9.1640625" style="275" customWidth="1"/>
    <col min="15111" max="15111" width="5" style="275" customWidth="1"/>
    <col min="15112" max="15112" width="77.83203125" style="275" customWidth="1"/>
    <col min="15113" max="15114" width="20" style="275" customWidth="1"/>
    <col min="15115" max="15115" width="1.6640625" style="275" customWidth="1"/>
    <col min="15116" max="15360" width="9.1640625" style="275"/>
    <col min="15361" max="15361" width="8.33203125" style="275" customWidth="1"/>
    <col min="15362" max="15362" width="1.6640625" style="275" customWidth="1"/>
    <col min="15363" max="15364" width="5" style="275" customWidth="1"/>
    <col min="15365" max="15365" width="11.6640625" style="275" customWidth="1"/>
    <col min="15366" max="15366" width="9.1640625" style="275" customWidth="1"/>
    <col min="15367" max="15367" width="5" style="275" customWidth="1"/>
    <col min="15368" max="15368" width="77.83203125" style="275" customWidth="1"/>
    <col min="15369" max="15370" width="20" style="275" customWidth="1"/>
    <col min="15371" max="15371" width="1.6640625" style="275" customWidth="1"/>
    <col min="15372" max="15616" width="9.1640625" style="275"/>
    <col min="15617" max="15617" width="8.33203125" style="275" customWidth="1"/>
    <col min="15618" max="15618" width="1.6640625" style="275" customWidth="1"/>
    <col min="15619" max="15620" width="5" style="275" customWidth="1"/>
    <col min="15621" max="15621" width="11.6640625" style="275" customWidth="1"/>
    <col min="15622" max="15622" width="9.1640625" style="275" customWidth="1"/>
    <col min="15623" max="15623" width="5" style="275" customWidth="1"/>
    <col min="15624" max="15624" width="77.83203125" style="275" customWidth="1"/>
    <col min="15625" max="15626" width="20" style="275" customWidth="1"/>
    <col min="15627" max="15627" width="1.6640625" style="275" customWidth="1"/>
    <col min="15628" max="15872" width="9.1640625" style="275"/>
    <col min="15873" max="15873" width="8.33203125" style="275" customWidth="1"/>
    <col min="15874" max="15874" width="1.6640625" style="275" customWidth="1"/>
    <col min="15875" max="15876" width="5" style="275" customWidth="1"/>
    <col min="15877" max="15877" width="11.6640625" style="275" customWidth="1"/>
    <col min="15878" max="15878" width="9.1640625" style="275" customWidth="1"/>
    <col min="15879" max="15879" width="5" style="275" customWidth="1"/>
    <col min="15880" max="15880" width="77.83203125" style="275" customWidth="1"/>
    <col min="15881" max="15882" width="20" style="275" customWidth="1"/>
    <col min="15883" max="15883" width="1.6640625" style="275" customWidth="1"/>
    <col min="15884" max="16128" width="9.1640625" style="275"/>
    <col min="16129" max="16129" width="8.33203125" style="275" customWidth="1"/>
    <col min="16130" max="16130" width="1.6640625" style="275" customWidth="1"/>
    <col min="16131" max="16132" width="5" style="275" customWidth="1"/>
    <col min="16133" max="16133" width="11.6640625" style="275" customWidth="1"/>
    <col min="16134" max="16134" width="9.1640625" style="275" customWidth="1"/>
    <col min="16135" max="16135" width="5" style="275" customWidth="1"/>
    <col min="16136" max="16136" width="77.83203125" style="275" customWidth="1"/>
    <col min="16137" max="16138" width="20" style="275" customWidth="1"/>
    <col min="16139" max="16139" width="1.6640625" style="275" customWidth="1"/>
    <col min="16140" max="16384" width="9.1640625" style="275"/>
  </cols>
  <sheetData>
    <row r="1" spans="2:11" ht="37.5" customHeight="1"/>
    <row r="2" spans="2:11" ht="7.5" customHeight="1">
      <c r="B2" s="276"/>
      <c r="C2" s="277"/>
      <c r="D2" s="277"/>
      <c r="E2" s="277"/>
      <c r="F2" s="277"/>
      <c r="G2" s="277"/>
      <c r="H2" s="277"/>
      <c r="I2" s="277"/>
      <c r="J2" s="277"/>
      <c r="K2" s="278"/>
    </row>
    <row r="3" spans="2:11" s="281" customFormat="1" ht="45" customHeight="1">
      <c r="B3" s="279"/>
      <c r="C3" s="399" t="s">
        <v>1225</v>
      </c>
      <c r="D3" s="399"/>
      <c r="E3" s="399"/>
      <c r="F3" s="399"/>
      <c r="G3" s="399"/>
      <c r="H3" s="399"/>
      <c r="I3" s="399"/>
      <c r="J3" s="399"/>
      <c r="K3" s="280"/>
    </row>
    <row r="4" spans="2:11" ht="25.5" customHeight="1">
      <c r="B4" s="282"/>
      <c r="C4" s="400" t="s">
        <v>1226</v>
      </c>
      <c r="D4" s="400"/>
      <c r="E4" s="400"/>
      <c r="F4" s="400"/>
      <c r="G4" s="400"/>
      <c r="H4" s="400"/>
      <c r="I4" s="400"/>
      <c r="J4" s="400"/>
      <c r="K4" s="283"/>
    </row>
    <row r="5" spans="2:11" ht="5.25" customHeight="1">
      <c r="B5" s="282"/>
      <c r="C5" s="284"/>
      <c r="D5" s="284"/>
      <c r="E5" s="284"/>
      <c r="F5" s="284"/>
      <c r="G5" s="284"/>
      <c r="H5" s="284"/>
      <c r="I5" s="284"/>
      <c r="J5" s="284"/>
      <c r="K5" s="283"/>
    </row>
    <row r="6" spans="2:11" ht="15" customHeight="1">
      <c r="B6" s="282"/>
      <c r="C6" s="398" t="s">
        <v>1227</v>
      </c>
      <c r="D6" s="398"/>
      <c r="E6" s="398"/>
      <c r="F6" s="398"/>
      <c r="G6" s="398"/>
      <c r="H6" s="398"/>
      <c r="I6" s="398"/>
      <c r="J6" s="398"/>
      <c r="K6" s="283"/>
    </row>
    <row r="7" spans="2:11" ht="15" customHeight="1">
      <c r="B7" s="285"/>
      <c r="C7" s="398" t="s">
        <v>1228</v>
      </c>
      <c r="D7" s="398"/>
      <c r="E7" s="398"/>
      <c r="F7" s="398"/>
      <c r="G7" s="398"/>
      <c r="H7" s="398"/>
      <c r="I7" s="398"/>
      <c r="J7" s="398"/>
      <c r="K7" s="283"/>
    </row>
    <row r="8" spans="2:11" ht="12.75" customHeight="1">
      <c r="B8" s="285"/>
      <c r="C8" s="286"/>
      <c r="D8" s="286"/>
      <c r="E8" s="286"/>
      <c r="F8" s="286"/>
      <c r="G8" s="286"/>
      <c r="H8" s="286"/>
      <c r="I8" s="286"/>
      <c r="J8" s="286"/>
      <c r="K8" s="283"/>
    </row>
    <row r="9" spans="2:11" ht="15" customHeight="1">
      <c r="B9" s="285"/>
      <c r="C9" s="398" t="s">
        <v>1229</v>
      </c>
      <c r="D9" s="398"/>
      <c r="E9" s="398"/>
      <c r="F9" s="398"/>
      <c r="G9" s="398"/>
      <c r="H9" s="398"/>
      <c r="I9" s="398"/>
      <c r="J9" s="398"/>
      <c r="K9" s="283"/>
    </row>
    <row r="10" spans="2:11" ht="15" customHeight="1">
      <c r="B10" s="285"/>
      <c r="C10" s="286"/>
      <c r="D10" s="398" t="s">
        <v>1230</v>
      </c>
      <c r="E10" s="398"/>
      <c r="F10" s="398"/>
      <c r="G10" s="398"/>
      <c r="H10" s="398"/>
      <c r="I10" s="398"/>
      <c r="J10" s="398"/>
      <c r="K10" s="283"/>
    </row>
    <row r="11" spans="2:11" ht="15" customHeight="1">
      <c r="B11" s="285"/>
      <c r="C11" s="287"/>
      <c r="D11" s="398" t="s">
        <v>1231</v>
      </c>
      <c r="E11" s="398"/>
      <c r="F11" s="398"/>
      <c r="G11" s="398"/>
      <c r="H11" s="398"/>
      <c r="I11" s="398"/>
      <c r="J11" s="398"/>
      <c r="K11" s="283"/>
    </row>
    <row r="12" spans="2:11" ht="12.75" customHeight="1">
      <c r="B12" s="285"/>
      <c r="C12" s="287"/>
      <c r="D12" s="287"/>
      <c r="E12" s="287"/>
      <c r="F12" s="287"/>
      <c r="G12" s="287"/>
      <c r="H12" s="287"/>
      <c r="I12" s="287"/>
      <c r="J12" s="287"/>
      <c r="K12" s="283"/>
    </row>
    <row r="13" spans="2:11" ht="15" customHeight="1">
      <c r="B13" s="285"/>
      <c r="C13" s="287"/>
      <c r="D13" s="398" t="s">
        <v>1232</v>
      </c>
      <c r="E13" s="398"/>
      <c r="F13" s="398"/>
      <c r="G13" s="398"/>
      <c r="H13" s="398"/>
      <c r="I13" s="398"/>
      <c r="J13" s="398"/>
      <c r="K13" s="283"/>
    </row>
    <row r="14" spans="2:11" ht="15" customHeight="1">
      <c r="B14" s="285"/>
      <c r="C14" s="287"/>
      <c r="D14" s="398" t="s">
        <v>1233</v>
      </c>
      <c r="E14" s="398"/>
      <c r="F14" s="398"/>
      <c r="G14" s="398"/>
      <c r="H14" s="398"/>
      <c r="I14" s="398"/>
      <c r="J14" s="398"/>
      <c r="K14" s="283"/>
    </row>
    <row r="15" spans="2:11" ht="15" customHeight="1">
      <c r="B15" s="285"/>
      <c r="C15" s="287"/>
      <c r="D15" s="398" t="s">
        <v>1234</v>
      </c>
      <c r="E15" s="398"/>
      <c r="F15" s="398"/>
      <c r="G15" s="398"/>
      <c r="H15" s="398"/>
      <c r="I15" s="398"/>
      <c r="J15" s="398"/>
      <c r="K15" s="283"/>
    </row>
    <row r="16" spans="2:11" ht="15" customHeight="1">
      <c r="B16" s="285"/>
      <c r="C16" s="287"/>
      <c r="D16" s="287"/>
      <c r="E16" s="288" t="s">
        <v>1235</v>
      </c>
      <c r="F16" s="398" t="s">
        <v>1236</v>
      </c>
      <c r="G16" s="398"/>
      <c r="H16" s="398"/>
      <c r="I16" s="398"/>
      <c r="J16" s="398"/>
      <c r="K16" s="283"/>
    </row>
    <row r="17" spans="2:11" ht="15" customHeight="1">
      <c r="B17" s="285"/>
      <c r="C17" s="287"/>
      <c r="D17" s="287"/>
      <c r="E17" s="288" t="s">
        <v>82</v>
      </c>
      <c r="F17" s="398" t="s">
        <v>1237</v>
      </c>
      <c r="G17" s="398"/>
      <c r="H17" s="398"/>
      <c r="I17" s="398"/>
      <c r="J17" s="398"/>
      <c r="K17" s="283"/>
    </row>
    <row r="18" spans="2:11" ht="15" customHeight="1">
      <c r="B18" s="285"/>
      <c r="C18" s="287"/>
      <c r="D18" s="287"/>
      <c r="E18" s="288" t="s">
        <v>1238</v>
      </c>
      <c r="F18" s="398" t="s">
        <v>1239</v>
      </c>
      <c r="G18" s="398"/>
      <c r="H18" s="398"/>
      <c r="I18" s="398"/>
      <c r="J18" s="398"/>
      <c r="K18" s="283"/>
    </row>
    <row r="19" spans="2:11" ht="15" customHeight="1">
      <c r="B19" s="285"/>
      <c r="C19" s="287"/>
      <c r="D19" s="287"/>
      <c r="E19" s="288" t="s">
        <v>90</v>
      </c>
      <c r="F19" s="398" t="s">
        <v>1240</v>
      </c>
      <c r="G19" s="398"/>
      <c r="H19" s="398"/>
      <c r="I19" s="398"/>
      <c r="J19" s="398"/>
      <c r="K19" s="283"/>
    </row>
    <row r="20" spans="2:11" ht="15" customHeight="1">
      <c r="B20" s="285"/>
      <c r="C20" s="287"/>
      <c r="D20" s="287"/>
      <c r="E20" s="288" t="s">
        <v>94</v>
      </c>
      <c r="F20" s="398" t="s">
        <v>1241</v>
      </c>
      <c r="G20" s="398"/>
      <c r="H20" s="398"/>
      <c r="I20" s="398"/>
      <c r="J20" s="398"/>
      <c r="K20" s="283"/>
    </row>
    <row r="21" spans="2:11" ht="15" customHeight="1">
      <c r="B21" s="285"/>
      <c r="C21" s="287"/>
      <c r="D21" s="287"/>
      <c r="E21" s="288" t="s">
        <v>1242</v>
      </c>
      <c r="F21" s="398" t="s">
        <v>1243</v>
      </c>
      <c r="G21" s="398"/>
      <c r="H21" s="398"/>
      <c r="I21" s="398"/>
      <c r="J21" s="398"/>
      <c r="K21" s="283"/>
    </row>
    <row r="22" spans="2:11" ht="12.75" customHeight="1">
      <c r="B22" s="285"/>
      <c r="C22" s="287"/>
      <c r="D22" s="287"/>
      <c r="E22" s="287"/>
      <c r="F22" s="287"/>
      <c r="G22" s="287"/>
      <c r="H22" s="287"/>
      <c r="I22" s="287"/>
      <c r="J22" s="287"/>
      <c r="K22" s="283"/>
    </row>
    <row r="23" spans="2:11" ht="15" customHeight="1">
      <c r="B23" s="285"/>
      <c r="C23" s="398" t="s">
        <v>1244</v>
      </c>
      <c r="D23" s="398"/>
      <c r="E23" s="398"/>
      <c r="F23" s="398"/>
      <c r="G23" s="398"/>
      <c r="H23" s="398"/>
      <c r="I23" s="398"/>
      <c r="J23" s="398"/>
      <c r="K23" s="283"/>
    </row>
    <row r="24" spans="2:11" ht="15" customHeight="1">
      <c r="B24" s="285"/>
      <c r="C24" s="398" t="s">
        <v>1245</v>
      </c>
      <c r="D24" s="398"/>
      <c r="E24" s="398"/>
      <c r="F24" s="398"/>
      <c r="G24" s="398"/>
      <c r="H24" s="398"/>
      <c r="I24" s="398"/>
      <c r="J24" s="398"/>
      <c r="K24" s="283"/>
    </row>
    <row r="25" spans="2:11" ht="15" customHeight="1">
      <c r="B25" s="285"/>
      <c r="C25" s="286"/>
      <c r="D25" s="398" t="s">
        <v>1246</v>
      </c>
      <c r="E25" s="398"/>
      <c r="F25" s="398"/>
      <c r="G25" s="398"/>
      <c r="H25" s="398"/>
      <c r="I25" s="398"/>
      <c r="J25" s="398"/>
      <c r="K25" s="283"/>
    </row>
    <row r="26" spans="2:11" ht="15" customHeight="1">
      <c r="B26" s="285"/>
      <c r="C26" s="287"/>
      <c r="D26" s="398" t="s">
        <v>1247</v>
      </c>
      <c r="E26" s="398"/>
      <c r="F26" s="398"/>
      <c r="G26" s="398"/>
      <c r="H26" s="398"/>
      <c r="I26" s="398"/>
      <c r="J26" s="398"/>
      <c r="K26" s="283"/>
    </row>
    <row r="27" spans="2:11" ht="12.75" customHeight="1">
      <c r="B27" s="285"/>
      <c r="C27" s="287"/>
      <c r="D27" s="287"/>
      <c r="E27" s="287"/>
      <c r="F27" s="287"/>
      <c r="G27" s="287"/>
      <c r="H27" s="287"/>
      <c r="I27" s="287"/>
      <c r="J27" s="287"/>
      <c r="K27" s="283"/>
    </row>
    <row r="28" spans="2:11" ht="15" customHeight="1">
      <c r="B28" s="285"/>
      <c r="C28" s="287"/>
      <c r="D28" s="398" t="s">
        <v>1248</v>
      </c>
      <c r="E28" s="398"/>
      <c r="F28" s="398"/>
      <c r="G28" s="398"/>
      <c r="H28" s="398"/>
      <c r="I28" s="398"/>
      <c r="J28" s="398"/>
      <c r="K28" s="283"/>
    </row>
    <row r="29" spans="2:11" ht="15" customHeight="1">
      <c r="B29" s="285"/>
      <c r="C29" s="287"/>
      <c r="D29" s="398" t="s">
        <v>1249</v>
      </c>
      <c r="E29" s="398"/>
      <c r="F29" s="398"/>
      <c r="G29" s="398"/>
      <c r="H29" s="398"/>
      <c r="I29" s="398"/>
      <c r="J29" s="398"/>
      <c r="K29" s="283"/>
    </row>
    <row r="30" spans="2:11" ht="12.75" customHeight="1">
      <c r="B30" s="285"/>
      <c r="C30" s="287"/>
      <c r="D30" s="287"/>
      <c r="E30" s="287"/>
      <c r="F30" s="287"/>
      <c r="G30" s="287"/>
      <c r="H30" s="287"/>
      <c r="I30" s="287"/>
      <c r="J30" s="287"/>
      <c r="K30" s="283"/>
    </row>
    <row r="31" spans="2:11" ht="15" customHeight="1">
      <c r="B31" s="285"/>
      <c r="C31" s="287"/>
      <c r="D31" s="398" t="s">
        <v>1250</v>
      </c>
      <c r="E31" s="398"/>
      <c r="F31" s="398"/>
      <c r="G31" s="398"/>
      <c r="H31" s="398"/>
      <c r="I31" s="398"/>
      <c r="J31" s="398"/>
      <c r="K31" s="283"/>
    </row>
    <row r="32" spans="2:11" ht="15" customHeight="1">
      <c r="B32" s="285"/>
      <c r="C32" s="287"/>
      <c r="D32" s="398" t="s">
        <v>1251</v>
      </c>
      <c r="E32" s="398"/>
      <c r="F32" s="398"/>
      <c r="G32" s="398"/>
      <c r="H32" s="398"/>
      <c r="I32" s="398"/>
      <c r="J32" s="398"/>
      <c r="K32" s="283"/>
    </row>
    <row r="33" spans="2:11" ht="15" customHeight="1">
      <c r="B33" s="285"/>
      <c r="C33" s="287"/>
      <c r="D33" s="398" t="s">
        <v>1252</v>
      </c>
      <c r="E33" s="398"/>
      <c r="F33" s="398"/>
      <c r="G33" s="398"/>
      <c r="H33" s="398"/>
      <c r="I33" s="398"/>
      <c r="J33" s="398"/>
      <c r="K33" s="283"/>
    </row>
    <row r="34" spans="2:11" ht="15" customHeight="1">
      <c r="B34" s="285"/>
      <c r="C34" s="287"/>
      <c r="D34" s="286"/>
      <c r="E34" s="289" t="s">
        <v>119</v>
      </c>
      <c r="F34" s="286"/>
      <c r="G34" s="398" t="s">
        <v>1253</v>
      </c>
      <c r="H34" s="398"/>
      <c r="I34" s="398"/>
      <c r="J34" s="398"/>
      <c r="K34" s="283"/>
    </row>
    <row r="35" spans="2:11" ht="30.75" customHeight="1">
      <c r="B35" s="285"/>
      <c r="C35" s="287"/>
      <c r="D35" s="286"/>
      <c r="E35" s="289" t="s">
        <v>1254</v>
      </c>
      <c r="F35" s="286"/>
      <c r="G35" s="398" t="s">
        <v>1255</v>
      </c>
      <c r="H35" s="398"/>
      <c r="I35" s="398"/>
      <c r="J35" s="398"/>
      <c r="K35" s="283"/>
    </row>
    <row r="36" spans="2:11" ht="15" customHeight="1">
      <c r="B36" s="285"/>
      <c r="C36" s="287"/>
      <c r="D36" s="286"/>
      <c r="E36" s="289" t="s">
        <v>57</v>
      </c>
      <c r="F36" s="286"/>
      <c r="G36" s="398" t="s">
        <v>1256</v>
      </c>
      <c r="H36" s="398"/>
      <c r="I36" s="398"/>
      <c r="J36" s="398"/>
      <c r="K36" s="283"/>
    </row>
    <row r="37" spans="2:11" ht="15" customHeight="1">
      <c r="B37" s="285"/>
      <c r="C37" s="287"/>
      <c r="D37" s="286"/>
      <c r="E37" s="289" t="s">
        <v>120</v>
      </c>
      <c r="F37" s="286"/>
      <c r="G37" s="398" t="s">
        <v>1257</v>
      </c>
      <c r="H37" s="398"/>
      <c r="I37" s="398"/>
      <c r="J37" s="398"/>
      <c r="K37" s="283"/>
    </row>
    <row r="38" spans="2:11" ht="15" customHeight="1">
      <c r="B38" s="285"/>
      <c r="C38" s="287"/>
      <c r="D38" s="286"/>
      <c r="E38" s="289" t="s">
        <v>121</v>
      </c>
      <c r="F38" s="286"/>
      <c r="G38" s="398" t="s">
        <v>1258</v>
      </c>
      <c r="H38" s="398"/>
      <c r="I38" s="398"/>
      <c r="J38" s="398"/>
      <c r="K38" s="283"/>
    </row>
    <row r="39" spans="2:11" ht="15" customHeight="1">
      <c r="B39" s="285"/>
      <c r="C39" s="287"/>
      <c r="D39" s="286"/>
      <c r="E39" s="289" t="s">
        <v>122</v>
      </c>
      <c r="F39" s="286"/>
      <c r="G39" s="398" t="s">
        <v>1259</v>
      </c>
      <c r="H39" s="398"/>
      <c r="I39" s="398"/>
      <c r="J39" s="398"/>
      <c r="K39" s="283"/>
    </row>
    <row r="40" spans="2:11" ht="15" customHeight="1">
      <c r="B40" s="285"/>
      <c r="C40" s="287"/>
      <c r="D40" s="286"/>
      <c r="E40" s="289" t="s">
        <v>1260</v>
      </c>
      <c r="F40" s="286"/>
      <c r="G40" s="398" t="s">
        <v>1261</v>
      </c>
      <c r="H40" s="398"/>
      <c r="I40" s="398"/>
      <c r="J40" s="398"/>
      <c r="K40" s="283"/>
    </row>
    <row r="41" spans="2:11" ht="15" customHeight="1">
      <c r="B41" s="285"/>
      <c r="C41" s="287"/>
      <c r="D41" s="286"/>
      <c r="E41" s="289"/>
      <c r="F41" s="286"/>
      <c r="G41" s="398" t="s">
        <v>1262</v>
      </c>
      <c r="H41" s="398"/>
      <c r="I41" s="398"/>
      <c r="J41" s="398"/>
      <c r="K41" s="283"/>
    </row>
    <row r="42" spans="2:11" ht="15" customHeight="1">
      <c r="B42" s="285"/>
      <c r="C42" s="287"/>
      <c r="D42" s="286"/>
      <c r="E42" s="289" t="s">
        <v>1263</v>
      </c>
      <c r="F42" s="286"/>
      <c r="G42" s="398" t="s">
        <v>1264</v>
      </c>
      <c r="H42" s="398"/>
      <c r="I42" s="398"/>
      <c r="J42" s="398"/>
      <c r="K42" s="283"/>
    </row>
    <row r="43" spans="2:11" ht="15" customHeight="1">
      <c r="B43" s="285"/>
      <c r="C43" s="287"/>
      <c r="D43" s="286"/>
      <c r="E43" s="289" t="s">
        <v>124</v>
      </c>
      <c r="F43" s="286"/>
      <c r="G43" s="398" t="s">
        <v>1265</v>
      </c>
      <c r="H43" s="398"/>
      <c r="I43" s="398"/>
      <c r="J43" s="398"/>
      <c r="K43" s="283"/>
    </row>
    <row r="44" spans="2:11" ht="12.75" customHeight="1">
      <c r="B44" s="285"/>
      <c r="C44" s="287"/>
      <c r="D44" s="286"/>
      <c r="E44" s="286"/>
      <c r="F44" s="286"/>
      <c r="G44" s="286"/>
      <c r="H44" s="286"/>
      <c r="I44" s="286"/>
      <c r="J44" s="286"/>
      <c r="K44" s="283"/>
    </row>
    <row r="45" spans="2:11" ht="15" customHeight="1">
      <c r="B45" s="285"/>
      <c r="C45" s="287"/>
      <c r="D45" s="398" t="s">
        <v>1266</v>
      </c>
      <c r="E45" s="398"/>
      <c r="F45" s="398"/>
      <c r="G45" s="398"/>
      <c r="H45" s="398"/>
      <c r="I45" s="398"/>
      <c r="J45" s="398"/>
      <c r="K45" s="283"/>
    </row>
    <row r="46" spans="2:11" ht="15" customHeight="1">
      <c r="B46" s="285"/>
      <c r="C46" s="287"/>
      <c r="D46" s="287"/>
      <c r="E46" s="398" t="s">
        <v>1267</v>
      </c>
      <c r="F46" s="398"/>
      <c r="G46" s="398"/>
      <c r="H46" s="398"/>
      <c r="I46" s="398"/>
      <c r="J46" s="398"/>
      <c r="K46" s="283"/>
    </row>
    <row r="47" spans="2:11" ht="15" customHeight="1">
      <c r="B47" s="285"/>
      <c r="C47" s="287"/>
      <c r="D47" s="287"/>
      <c r="E47" s="398" t="s">
        <v>1268</v>
      </c>
      <c r="F47" s="398"/>
      <c r="G47" s="398"/>
      <c r="H47" s="398"/>
      <c r="I47" s="398"/>
      <c r="J47" s="398"/>
      <c r="K47" s="283"/>
    </row>
    <row r="48" spans="2:11" ht="15" customHeight="1">
      <c r="B48" s="285"/>
      <c r="C48" s="287"/>
      <c r="D48" s="287"/>
      <c r="E48" s="398" t="s">
        <v>1269</v>
      </c>
      <c r="F48" s="398"/>
      <c r="G48" s="398"/>
      <c r="H48" s="398"/>
      <c r="I48" s="398"/>
      <c r="J48" s="398"/>
      <c r="K48" s="283"/>
    </row>
    <row r="49" spans="2:11" ht="15" customHeight="1">
      <c r="B49" s="285"/>
      <c r="C49" s="287"/>
      <c r="D49" s="398" t="s">
        <v>1270</v>
      </c>
      <c r="E49" s="398"/>
      <c r="F49" s="398"/>
      <c r="G49" s="398"/>
      <c r="H49" s="398"/>
      <c r="I49" s="398"/>
      <c r="J49" s="398"/>
      <c r="K49" s="283"/>
    </row>
    <row r="50" spans="2:11" ht="25.5" customHeight="1">
      <c r="B50" s="282"/>
      <c r="C50" s="400" t="s">
        <v>1271</v>
      </c>
      <c r="D50" s="400"/>
      <c r="E50" s="400"/>
      <c r="F50" s="400"/>
      <c r="G50" s="400"/>
      <c r="H50" s="400"/>
      <c r="I50" s="400"/>
      <c r="J50" s="400"/>
      <c r="K50" s="283"/>
    </row>
    <row r="51" spans="2:11" ht="5.25" customHeight="1">
      <c r="B51" s="282"/>
      <c r="C51" s="284"/>
      <c r="D51" s="284"/>
      <c r="E51" s="284"/>
      <c r="F51" s="284"/>
      <c r="G51" s="284"/>
      <c r="H51" s="284"/>
      <c r="I51" s="284"/>
      <c r="J51" s="284"/>
      <c r="K51" s="283"/>
    </row>
    <row r="52" spans="2:11" ht="15" customHeight="1">
      <c r="B52" s="282"/>
      <c r="C52" s="398" t="s">
        <v>1272</v>
      </c>
      <c r="D52" s="398"/>
      <c r="E52" s="398"/>
      <c r="F52" s="398"/>
      <c r="G52" s="398"/>
      <c r="H52" s="398"/>
      <c r="I52" s="398"/>
      <c r="J52" s="398"/>
      <c r="K52" s="283"/>
    </row>
    <row r="53" spans="2:11" ht="15" customHeight="1">
      <c r="B53" s="282"/>
      <c r="C53" s="398" t="s">
        <v>1273</v>
      </c>
      <c r="D53" s="398"/>
      <c r="E53" s="398"/>
      <c r="F53" s="398"/>
      <c r="G53" s="398"/>
      <c r="H53" s="398"/>
      <c r="I53" s="398"/>
      <c r="J53" s="398"/>
      <c r="K53" s="283"/>
    </row>
    <row r="54" spans="2:11" ht="12.75" customHeight="1">
      <c r="B54" s="282"/>
      <c r="C54" s="286"/>
      <c r="D54" s="286"/>
      <c r="E54" s="286"/>
      <c r="F54" s="286"/>
      <c r="G54" s="286"/>
      <c r="H54" s="286"/>
      <c r="I54" s="286"/>
      <c r="J54" s="286"/>
      <c r="K54" s="283"/>
    </row>
    <row r="55" spans="2:11" ht="15" customHeight="1">
      <c r="B55" s="282"/>
      <c r="C55" s="398" t="s">
        <v>1274</v>
      </c>
      <c r="D55" s="398"/>
      <c r="E55" s="398"/>
      <c r="F55" s="398"/>
      <c r="G55" s="398"/>
      <c r="H55" s="398"/>
      <c r="I55" s="398"/>
      <c r="J55" s="398"/>
      <c r="K55" s="283"/>
    </row>
    <row r="56" spans="2:11" ht="15" customHeight="1">
      <c r="B56" s="282"/>
      <c r="C56" s="287"/>
      <c r="D56" s="398" t="s">
        <v>1275</v>
      </c>
      <c r="E56" s="398"/>
      <c r="F56" s="398"/>
      <c r="G56" s="398"/>
      <c r="H56" s="398"/>
      <c r="I56" s="398"/>
      <c r="J56" s="398"/>
      <c r="K56" s="283"/>
    </row>
    <row r="57" spans="2:11" ht="15" customHeight="1">
      <c r="B57" s="282"/>
      <c r="C57" s="287"/>
      <c r="D57" s="398" t="s">
        <v>1276</v>
      </c>
      <c r="E57" s="398"/>
      <c r="F57" s="398"/>
      <c r="G57" s="398"/>
      <c r="H57" s="398"/>
      <c r="I57" s="398"/>
      <c r="J57" s="398"/>
      <c r="K57" s="283"/>
    </row>
    <row r="58" spans="2:11" ht="15" customHeight="1">
      <c r="B58" s="282"/>
      <c r="C58" s="287"/>
      <c r="D58" s="398" t="s">
        <v>1277</v>
      </c>
      <c r="E58" s="398"/>
      <c r="F58" s="398"/>
      <c r="G58" s="398"/>
      <c r="H58" s="398"/>
      <c r="I58" s="398"/>
      <c r="J58" s="398"/>
      <c r="K58" s="283"/>
    </row>
    <row r="59" spans="2:11" ht="15" customHeight="1">
      <c r="B59" s="282"/>
      <c r="C59" s="287"/>
      <c r="D59" s="398" t="s">
        <v>1278</v>
      </c>
      <c r="E59" s="398"/>
      <c r="F59" s="398"/>
      <c r="G59" s="398"/>
      <c r="H59" s="398"/>
      <c r="I59" s="398"/>
      <c r="J59" s="398"/>
      <c r="K59" s="283"/>
    </row>
    <row r="60" spans="2:11" ht="15" customHeight="1">
      <c r="B60" s="282"/>
      <c r="C60" s="287"/>
      <c r="D60" s="402" t="s">
        <v>1279</v>
      </c>
      <c r="E60" s="402"/>
      <c r="F60" s="402"/>
      <c r="G60" s="402"/>
      <c r="H60" s="402"/>
      <c r="I60" s="402"/>
      <c r="J60" s="402"/>
      <c r="K60" s="283"/>
    </row>
    <row r="61" spans="2:11" ht="15" customHeight="1">
      <c r="B61" s="282"/>
      <c r="C61" s="287"/>
      <c r="D61" s="398" t="s">
        <v>1280</v>
      </c>
      <c r="E61" s="398"/>
      <c r="F61" s="398"/>
      <c r="G61" s="398"/>
      <c r="H61" s="398"/>
      <c r="I61" s="398"/>
      <c r="J61" s="398"/>
      <c r="K61" s="283"/>
    </row>
    <row r="62" spans="2:11" ht="12.75" customHeight="1">
      <c r="B62" s="282"/>
      <c r="C62" s="287"/>
      <c r="D62" s="287"/>
      <c r="E62" s="290"/>
      <c r="F62" s="287"/>
      <c r="G62" s="287"/>
      <c r="H62" s="287"/>
      <c r="I62" s="287"/>
      <c r="J62" s="287"/>
      <c r="K62" s="283"/>
    </row>
    <row r="63" spans="2:11" ht="15" customHeight="1">
      <c r="B63" s="282"/>
      <c r="C63" s="287"/>
      <c r="D63" s="398" t="s">
        <v>1281</v>
      </c>
      <c r="E63" s="398"/>
      <c r="F63" s="398"/>
      <c r="G63" s="398"/>
      <c r="H63" s="398"/>
      <c r="I63" s="398"/>
      <c r="J63" s="398"/>
      <c r="K63" s="283"/>
    </row>
    <row r="64" spans="2:11" ht="15" customHeight="1">
      <c r="B64" s="282"/>
      <c r="C64" s="287"/>
      <c r="D64" s="402" t="s">
        <v>1282</v>
      </c>
      <c r="E64" s="402"/>
      <c r="F64" s="402"/>
      <c r="G64" s="402"/>
      <c r="H64" s="402"/>
      <c r="I64" s="402"/>
      <c r="J64" s="402"/>
      <c r="K64" s="283"/>
    </row>
    <row r="65" spans="2:11" ht="15" customHeight="1">
      <c r="B65" s="282"/>
      <c r="C65" s="287"/>
      <c r="D65" s="398" t="s">
        <v>1283</v>
      </c>
      <c r="E65" s="398"/>
      <c r="F65" s="398"/>
      <c r="G65" s="398"/>
      <c r="H65" s="398"/>
      <c r="I65" s="398"/>
      <c r="J65" s="398"/>
      <c r="K65" s="283"/>
    </row>
    <row r="66" spans="2:11" ht="15" customHeight="1">
      <c r="B66" s="282"/>
      <c r="C66" s="287"/>
      <c r="D66" s="398" t="s">
        <v>1284</v>
      </c>
      <c r="E66" s="398"/>
      <c r="F66" s="398"/>
      <c r="G66" s="398"/>
      <c r="H66" s="398"/>
      <c r="I66" s="398"/>
      <c r="J66" s="398"/>
      <c r="K66" s="283"/>
    </row>
    <row r="67" spans="2:11" ht="15" customHeight="1">
      <c r="B67" s="282"/>
      <c r="C67" s="287"/>
      <c r="D67" s="398" t="s">
        <v>1285</v>
      </c>
      <c r="E67" s="398"/>
      <c r="F67" s="398"/>
      <c r="G67" s="398"/>
      <c r="H67" s="398"/>
      <c r="I67" s="398"/>
      <c r="J67" s="398"/>
      <c r="K67" s="283"/>
    </row>
    <row r="68" spans="2:11" ht="15" customHeight="1">
      <c r="B68" s="282"/>
      <c r="C68" s="287"/>
      <c r="D68" s="398" t="s">
        <v>1286</v>
      </c>
      <c r="E68" s="398"/>
      <c r="F68" s="398"/>
      <c r="G68" s="398"/>
      <c r="H68" s="398"/>
      <c r="I68" s="398"/>
      <c r="J68" s="398"/>
      <c r="K68" s="283"/>
    </row>
    <row r="69" spans="2:11" ht="12.75" customHeight="1">
      <c r="B69" s="291"/>
      <c r="C69" s="292"/>
      <c r="D69" s="292"/>
      <c r="E69" s="292"/>
      <c r="F69" s="292"/>
      <c r="G69" s="292"/>
      <c r="H69" s="292"/>
      <c r="I69" s="292"/>
      <c r="J69" s="292"/>
      <c r="K69" s="293"/>
    </row>
    <row r="70" spans="2:11" ht="18.75" customHeight="1">
      <c r="B70" s="294"/>
      <c r="C70" s="294"/>
      <c r="D70" s="294"/>
      <c r="E70" s="294"/>
      <c r="F70" s="294"/>
      <c r="G70" s="294"/>
      <c r="H70" s="294"/>
      <c r="I70" s="294"/>
      <c r="J70" s="294"/>
      <c r="K70" s="295"/>
    </row>
    <row r="71" spans="2:11" ht="18.75" customHeight="1">
      <c r="B71" s="295"/>
      <c r="C71" s="295"/>
      <c r="D71" s="295"/>
      <c r="E71" s="295"/>
      <c r="F71" s="295"/>
      <c r="G71" s="295"/>
      <c r="H71" s="295"/>
      <c r="I71" s="295"/>
      <c r="J71" s="295"/>
      <c r="K71" s="295"/>
    </row>
    <row r="72" spans="2:11" ht="7.5" customHeight="1">
      <c r="B72" s="296"/>
      <c r="C72" s="297"/>
      <c r="D72" s="297"/>
      <c r="E72" s="297"/>
      <c r="F72" s="297"/>
      <c r="G72" s="297"/>
      <c r="H72" s="297"/>
      <c r="I72" s="297"/>
      <c r="J72" s="297"/>
      <c r="K72" s="298"/>
    </row>
    <row r="73" spans="2:11" ht="45" customHeight="1">
      <c r="B73" s="299"/>
      <c r="C73" s="401" t="s">
        <v>1224</v>
      </c>
      <c r="D73" s="401"/>
      <c r="E73" s="401"/>
      <c r="F73" s="401"/>
      <c r="G73" s="401"/>
      <c r="H73" s="401"/>
      <c r="I73" s="401"/>
      <c r="J73" s="401"/>
      <c r="K73" s="300"/>
    </row>
    <row r="74" spans="2:11" ht="17.25" customHeight="1">
      <c r="B74" s="299"/>
      <c r="C74" s="301" t="s">
        <v>1287</v>
      </c>
      <c r="D74" s="301"/>
      <c r="E74" s="301"/>
      <c r="F74" s="301" t="s">
        <v>1288</v>
      </c>
      <c r="G74" s="302"/>
      <c r="H74" s="301" t="s">
        <v>120</v>
      </c>
      <c r="I74" s="301" t="s">
        <v>61</v>
      </c>
      <c r="J74" s="301" t="s">
        <v>1289</v>
      </c>
      <c r="K74" s="300"/>
    </row>
    <row r="75" spans="2:11" ht="17.25" customHeight="1">
      <c r="B75" s="299"/>
      <c r="C75" s="303" t="s">
        <v>1290</v>
      </c>
      <c r="D75" s="303"/>
      <c r="E75" s="303"/>
      <c r="F75" s="304" t="s">
        <v>1291</v>
      </c>
      <c r="G75" s="305"/>
      <c r="H75" s="303"/>
      <c r="I75" s="303"/>
      <c r="J75" s="303" t="s">
        <v>1292</v>
      </c>
      <c r="K75" s="300"/>
    </row>
    <row r="76" spans="2:11" ht="5.25" customHeight="1">
      <c r="B76" s="299"/>
      <c r="C76" s="306"/>
      <c r="D76" s="306"/>
      <c r="E76" s="306"/>
      <c r="F76" s="306"/>
      <c r="G76" s="307"/>
      <c r="H76" s="306"/>
      <c r="I76" s="306"/>
      <c r="J76" s="306"/>
      <c r="K76" s="300"/>
    </row>
    <row r="77" spans="2:11" ht="15" customHeight="1">
      <c r="B77" s="299"/>
      <c r="C77" s="289" t="s">
        <v>57</v>
      </c>
      <c r="D77" s="306"/>
      <c r="E77" s="306"/>
      <c r="F77" s="308" t="s">
        <v>1293</v>
      </c>
      <c r="G77" s="307"/>
      <c r="H77" s="289" t="s">
        <v>1294</v>
      </c>
      <c r="I77" s="289" t="s">
        <v>1295</v>
      </c>
      <c r="J77" s="289">
        <v>20</v>
      </c>
      <c r="K77" s="300"/>
    </row>
    <row r="78" spans="2:11" ht="15" customHeight="1">
      <c r="B78" s="299"/>
      <c r="C78" s="289" t="s">
        <v>1296</v>
      </c>
      <c r="D78" s="289"/>
      <c r="E78" s="289"/>
      <c r="F78" s="308" t="s">
        <v>1293</v>
      </c>
      <c r="G78" s="307"/>
      <c r="H78" s="289" t="s">
        <v>1297</v>
      </c>
      <c r="I78" s="289" t="s">
        <v>1295</v>
      </c>
      <c r="J78" s="289">
        <v>120</v>
      </c>
      <c r="K78" s="300"/>
    </row>
    <row r="79" spans="2:11" ht="15" customHeight="1">
      <c r="B79" s="309"/>
      <c r="C79" s="289" t="s">
        <v>1298</v>
      </c>
      <c r="D79" s="289"/>
      <c r="E79" s="289"/>
      <c r="F79" s="308" t="s">
        <v>1299</v>
      </c>
      <c r="G79" s="307"/>
      <c r="H79" s="289" t="s">
        <v>1300</v>
      </c>
      <c r="I79" s="289" t="s">
        <v>1295</v>
      </c>
      <c r="J79" s="289">
        <v>50</v>
      </c>
      <c r="K79" s="300"/>
    </row>
    <row r="80" spans="2:11" ht="15" customHeight="1">
      <c r="B80" s="309"/>
      <c r="C80" s="289" t="s">
        <v>1301</v>
      </c>
      <c r="D80" s="289"/>
      <c r="E80" s="289"/>
      <c r="F80" s="308" t="s">
        <v>1293</v>
      </c>
      <c r="G80" s="307"/>
      <c r="H80" s="289" t="s">
        <v>1302</v>
      </c>
      <c r="I80" s="289" t="s">
        <v>1303</v>
      </c>
      <c r="J80" s="289"/>
      <c r="K80" s="300"/>
    </row>
    <row r="81" spans="2:11" ht="15" customHeight="1">
      <c r="B81" s="309"/>
      <c r="C81" s="310" t="s">
        <v>1304</v>
      </c>
      <c r="D81" s="310"/>
      <c r="E81" s="310"/>
      <c r="F81" s="311" t="s">
        <v>1299</v>
      </c>
      <c r="G81" s="310"/>
      <c r="H81" s="310" t="s">
        <v>1305</v>
      </c>
      <c r="I81" s="310" t="s">
        <v>1295</v>
      </c>
      <c r="J81" s="310">
        <v>15</v>
      </c>
      <c r="K81" s="300"/>
    </row>
    <row r="82" spans="2:11" ht="15" customHeight="1">
      <c r="B82" s="309"/>
      <c r="C82" s="310" t="s">
        <v>1306</v>
      </c>
      <c r="D82" s="310"/>
      <c r="E82" s="310"/>
      <c r="F82" s="311" t="s">
        <v>1299</v>
      </c>
      <c r="G82" s="310"/>
      <c r="H82" s="310" t="s">
        <v>1307</v>
      </c>
      <c r="I82" s="310" t="s">
        <v>1295</v>
      </c>
      <c r="J82" s="310">
        <v>15</v>
      </c>
      <c r="K82" s="300"/>
    </row>
    <row r="83" spans="2:11" ht="15" customHeight="1">
      <c r="B83" s="309"/>
      <c r="C83" s="310" t="s">
        <v>1308</v>
      </c>
      <c r="D83" s="310"/>
      <c r="E83" s="310"/>
      <c r="F83" s="311" t="s">
        <v>1299</v>
      </c>
      <c r="G83" s="310"/>
      <c r="H83" s="310" t="s">
        <v>1309</v>
      </c>
      <c r="I83" s="310" t="s">
        <v>1295</v>
      </c>
      <c r="J83" s="310">
        <v>20</v>
      </c>
      <c r="K83" s="300"/>
    </row>
    <row r="84" spans="2:11" ht="15" customHeight="1">
      <c r="B84" s="309"/>
      <c r="C84" s="310" t="s">
        <v>1310</v>
      </c>
      <c r="D84" s="310"/>
      <c r="E84" s="310"/>
      <c r="F84" s="311" t="s">
        <v>1299</v>
      </c>
      <c r="G84" s="310"/>
      <c r="H84" s="310" t="s">
        <v>1311</v>
      </c>
      <c r="I84" s="310" t="s">
        <v>1295</v>
      </c>
      <c r="J84" s="310">
        <v>20</v>
      </c>
      <c r="K84" s="300"/>
    </row>
    <row r="85" spans="2:11" ht="15" customHeight="1">
      <c r="B85" s="309"/>
      <c r="C85" s="289" t="s">
        <v>1312</v>
      </c>
      <c r="D85" s="289"/>
      <c r="E85" s="289"/>
      <c r="F85" s="308" t="s">
        <v>1299</v>
      </c>
      <c r="G85" s="307"/>
      <c r="H85" s="289" t="s">
        <v>1313</v>
      </c>
      <c r="I85" s="289" t="s">
        <v>1295</v>
      </c>
      <c r="J85" s="289">
        <v>50</v>
      </c>
      <c r="K85" s="300"/>
    </row>
    <row r="86" spans="2:11" ht="15" customHeight="1">
      <c r="B86" s="309"/>
      <c r="C86" s="289" t="s">
        <v>1314</v>
      </c>
      <c r="D86" s="289"/>
      <c r="E86" s="289"/>
      <c r="F86" s="308" t="s">
        <v>1299</v>
      </c>
      <c r="G86" s="307"/>
      <c r="H86" s="289" t="s">
        <v>1315</v>
      </c>
      <c r="I86" s="289" t="s">
        <v>1295</v>
      </c>
      <c r="J86" s="289">
        <v>20</v>
      </c>
      <c r="K86" s="300"/>
    </row>
    <row r="87" spans="2:11" ht="15" customHeight="1">
      <c r="B87" s="309"/>
      <c r="C87" s="289" t="s">
        <v>1316</v>
      </c>
      <c r="D87" s="289"/>
      <c r="E87" s="289"/>
      <c r="F87" s="308" t="s">
        <v>1299</v>
      </c>
      <c r="G87" s="307"/>
      <c r="H87" s="289" t="s">
        <v>1317</v>
      </c>
      <c r="I87" s="289" t="s">
        <v>1295</v>
      </c>
      <c r="J87" s="289">
        <v>20</v>
      </c>
      <c r="K87" s="300"/>
    </row>
    <row r="88" spans="2:11" ht="15" customHeight="1">
      <c r="B88" s="309"/>
      <c r="C88" s="289" t="s">
        <v>1318</v>
      </c>
      <c r="D88" s="289"/>
      <c r="E88" s="289"/>
      <c r="F88" s="308" t="s">
        <v>1299</v>
      </c>
      <c r="G88" s="307"/>
      <c r="H88" s="289" t="s">
        <v>1319</v>
      </c>
      <c r="I88" s="289" t="s">
        <v>1295</v>
      </c>
      <c r="J88" s="289">
        <v>50</v>
      </c>
      <c r="K88" s="300"/>
    </row>
    <row r="89" spans="2:11" ht="15" customHeight="1">
      <c r="B89" s="309"/>
      <c r="C89" s="289" t="s">
        <v>1320</v>
      </c>
      <c r="D89" s="289"/>
      <c r="E89" s="289"/>
      <c r="F89" s="308" t="s">
        <v>1299</v>
      </c>
      <c r="G89" s="307"/>
      <c r="H89" s="289" t="s">
        <v>1320</v>
      </c>
      <c r="I89" s="289" t="s">
        <v>1295</v>
      </c>
      <c r="J89" s="289">
        <v>50</v>
      </c>
      <c r="K89" s="300"/>
    </row>
    <row r="90" spans="2:11" ht="15" customHeight="1">
      <c r="B90" s="309"/>
      <c r="C90" s="289" t="s">
        <v>125</v>
      </c>
      <c r="D90" s="289"/>
      <c r="E90" s="289"/>
      <c r="F90" s="308" t="s">
        <v>1299</v>
      </c>
      <c r="G90" s="307"/>
      <c r="H90" s="289" t="s">
        <v>1321</v>
      </c>
      <c r="I90" s="289" t="s">
        <v>1295</v>
      </c>
      <c r="J90" s="289">
        <v>255</v>
      </c>
      <c r="K90" s="300"/>
    </row>
    <row r="91" spans="2:11" ht="15" customHeight="1">
      <c r="B91" s="309"/>
      <c r="C91" s="289" t="s">
        <v>1322</v>
      </c>
      <c r="D91" s="289"/>
      <c r="E91" s="289"/>
      <c r="F91" s="308" t="s">
        <v>1293</v>
      </c>
      <c r="G91" s="307"/>
      <c r="H91" s="289" t="s">
        <v>1323</v>
      </c>
      <c r="I91" s="289" t="s">
        <v>1324</v>
      </c>
      <c r="J91" s="289"/>
      <c r="K91" s="300"/>
    </row>
    <row r="92" spans="2:11" ht="15" customHeight="1">
      <c r="B92" s="309"/>
      <c r="C92" s="289" t="s">
        <v>1325</v>
      </c>
      <c r="D92" s="289"/>
      <c r="E92" s="289"/>
      <c r="F92" s="308" t="s">
        <v>1293</v>
      </c>
      <c r="G92" s="307"/>
      <c r="H92" s="289" t="s">
        <v>1326</v>
      </c>
      <c r="I92" s="289" t="s">
        <v>1327</v>
      </c>
      <c r="J92" s="289"/>
      <c r="K92" s="300"/>
    </row>
    <row r="93" spans="2:11" ht="15" customHeight="1">
      <c r="B93" s="309"/>
      <c r="C93" s="289" t="s">
        <v>1328</v>
      </c>
      <c r="D93" s="289"/>
      <c r="E93" s="289"/>
      <c r="F93" s="308" t="s">
        <v>1293</v>
      </c>
      <c r="G93" s="307"/>
      <c r="H93" s="289" t="s">
        <v>1328</v>
      </c>
      <c r="I93" s="289" t="s">
        <v>1327</v>
      </c>
      <c r="J93" s="289"/>
      <c r="K93" s="300"/>
    </row>
    <row r="94" spans="2:11" ht="15" customHeight="1">
      <c r="B94" s="309"/>
      <c r="C94" s="289" t="s">
        <v>42</v>
      </c>
      <c r="D94" s="289"/>
      <c r="E94" s="289"/>
      <c r="F94" s="308" t="s">
        <v>1293</v>
      </c>
      <c r="G94" s="307"/>
      <c r="H94" s="289" t="s">
        <v>1329</v>
      </c>
      <c r="I94" s="289" t="s">
        <v>1327</v>
      </c>
      <c r="J94" s="289"/>
      <c r="K94" s="300"/>
    </row>
    <row r="95" spans="2:11" ht="15" customHeight="1">
      <c r="B95" s="309"/>
      <c r="C95" s="289" t="s">
        <v>52</v>
      </c>
      <c r="D95" s="289"/>
      <c r="E95" s="289"/>
      <c r="F95" s="308" t="s">
        <v>1293</v>
      </c>
      <c r="G95" s="307"/>
      <c r="H95" s="289" t="s">
        <v>1330</v>
      </c>
      <c r="I95" s="289" t="s">
        <v>1327</v>
      </c>
      <c r="J95" s="289"/>
      <c r="K95" s="300"/>
    </row>
    <row r="96" spans="2:11" ht="15" customHeight="1">
      <c r="B96" s="312"/>
      <c r="C96" s="313"/>
      <c r="D96" s="313"/>
      <c r="E96" s="313"/>
      <c r="F96" s="313"/>
      <c r="G96" s="313"/>
      <c r="H96" s="313"/>
      <c r="I96" s="313"/>
      <c r="J96" s="313"/>
      <c r="K96" s="314"/>
    </row>
    <row r="97" spans="2:11" ht="18.75" customHeight="1">
      <c r="B97" s="315"/>
      <c r="C97" s="316"/>
      <c r="D97" s="316"/>
      <c r="E97" s="316"/>
      <c r="F97" s="316"/>
      <c r="G97" s="316"/>
      <c r="H97" s="316"/>
      <c r="I97" s="316"/>
      <c r="J97" s="316"/>
      <c r="K97" s="315"/>
    </row>
    <row r="98" spans="2:11" ht="18.75" customHeight="1">
      <c r="B98" s="295"/>
      <c r="C98" s="295"/>
      <c r="D98" s="295"/>
      <c r="E98" s="295"/>
      <c r="F98" s="295"/>
      <c r="G98" s="295"/>
      <c r="H98" s="295"/>
      <c r="I98" s="295"/>
      <c r="J98" s="295"/>
      <c r="K98" s="295"/>
    </row>
    <row r="99" spans="2:11" ht="7.5" customHeight="1">
      <c r="B99" s="296"/>
      <c r="C99" s="297"/>
      <c r="D99" s="297"/>
      <c r="E99" s="297"/>
      <c r="F99" s="297"/>
      <c r="G99" s="297"/>
      <c r="H99" s="297"/>
      <c r="I99" s="297"/>
      <c r="J99" s="297"/>
      <c r="K99" s="298"/>
    </row>
    <row r="100" spans="2:11" ht="45" customHeight="1">
      <c r="B100" s="299"/>
      <c r="C100" s="401" t="s">
        <v>1331</v>
      </c>
      <c r="D100" s="401"/>
      <c r="E100" s="401"/>
      <c r="F100" s="401"/>
      <c r="G100" s="401"/>
      <c r="H100" s="401"/>
      <c r="I100" s="401"/>
      <c r="J100" s="401"/>
      <c r="K100" s="300"/>
    </row>
    <row r="101" spans="2:11" ht="17.25" customHeight="1">
      <c r="B101" s="299"/>
      <c r="C101" s="301" t="s">
        <v>1287</v>
      </c>
      <c r="D101" s="301"/>
      <c r="E101" s="301"/>
      <c r="F101" s="301" t="s">
        <v>1288</v>
      </c>
      <c r="G101" s="302"/>
      <c r="H101" s="301" t="s">
        <v>120</v>
      </c>
      <c r="I101" s="301" t="s">
        <v>61</v>
      </c>
      <c r="J101" s="301" t="s">
        <v>1289</v>
      </c>
      <c r="K101" s="300"/>
    </row>
    <row r="102" spans="2:11" ht="17.25" customHeight="1">
      <c r="B102" s="299"/>
      <c r="C102" s="303" t="s">
        <v>1290</v>
      </c>
      <c r="D102" s="303"/>
      <c r="E102" s="303"/>
      <c r="F102" s="304" t="s">
        <v>1291</v>
      </c>
      <c r="G102" s="305"/>
      <c r="H102" s="303"/>
      <c r="I102" s="303"/>
      <c r="J102" s="303" t="s">
        <v>1292</v>
      </c>
      <c r="K102" s="300"/>
    </row>
    <row r="103" spans="2:11" ht="5.25" customHeight="1">
      <c r="B103" s="299"/>
      <c r="C103" s="301"/>
      <c r="D103" s="301"/>
      <c r="E103" s="301"/>
      <c r="F103" s="301"/>
      <c r="G103" s="317"/>
      <c r="H103" s="301"/>
      <c r="I103" s="301"/>
      <c r="J103" s="301"/>
      <c r="K103" s="300"/>
    </row>
    <row r="104" spans="2:11" ht="15" customHeight="1">
      <c r="B104" s="299"/>
      <c r="C104" s="289" t="s">
        <v>57</v>
      </c>
      <c r="D104" s="306"/>
      <c r="E104" s="306"/>
      <c r="F104" s="308" t="s">
        <v>1293</v>
      </c>
      <c r="G104" s="317"/>
      <c r="H104" s="289" t="s">
        <v>1332</v>
      </c>
      <c r="I104" s="289" t="s">
        <v>1295</v>
      </c>
      <c r="J104" s="289">
        <v>20</v>
      </c>
      <c r="K104" s="300"/>
    </row>
    <row r="105" spans="2:11" ht="15" customHeight="1">
      <c r="B105" s="299"/>
      <c r="C105" s="289" t="s">
        <v>1296</v>
      </c>
      <c r="D105" s="289"/>
      <c r="E105" s="289"/>
      <c r="F105" s="308" t="s">
        <v>1293</v>
      </c>
      <c r="G105" s="289"/>
      <c r="H105" s="289" t="s">
        <v>1332</v>
      </c>
      <c r="I105" s="289" t="s">
        <v>1295</v>
      </c>
      <c r="J105" s="289">
        <v>120</v>
      </c>
      <c r="K105" s="300"/>
    </row>
    <row r="106" spans="2:11" ht="15" customHeight="1">
      <c r="B106" s="309"/>
      <c r="C106" s="289" t="s">
        <v>1298</v>
      </c>
      <c r="D106" s="289"/>
      <c r="E106" s="289"/>
      <c r="F106" s="308" t="s">
        <v>1299</v>
      </c>
      <c r="G106" s="289"/>
      <c r="H106" s="289" t="s">
        <v>1332</v>
      </c>
      <c r="I106" s="289" t="s">
        <v>1295</v>
      </c>
      <c r="J106" s="289">
        <v>50</v>
      </c>
      <c r="K106" s="300"/>
    </row>
    <row r="107" spans="2:11" ht="15" customHeight="1">
      <c r="B107" s="309"/>
      <c r="C107" s="289" t="s">
        <v>1301</v>
      </c>
      <c r="D107" s="289"/>
      <c r="E107" s="289"/>
      <c r="F107" s="308" t="s">
        <v>1293</v>
      </c>
      <c r="G107" s="289"/>
      <c r="H107" s="289" t="s">
        <v>1332</v>
      </c>
      <c r="I107" s="289" t="s">
        <v>1303</v>
      </c>
      <c r="J107" s="289"/>
      <c r="K107" s="300"/>
    </row>
    <row r="108" spans="2:11" ht="15" customHeight="1">
      <c r="B108" s="309"/>
      <c r="C108" s="289" t="s">
        <v>1312</v>
      </c>
      <c r="D108" s="289"/>
      <c r="E108" s="289"/>
      <c r="F108" s="308" t="s">
        <v>1299</v>
      </c>
      <c r="G108" s="289"/>
      <c r="H108" s="289" t="s">
        <v>1332</v>
      </c>
      <c r="I108" s="289" t="s">
        <v>1295</v>
      </c>
      <c r="J108" s="289">
        <v>50</v>
      </c>
      <c r="K108" s="300"/>
    </row>
    <row r="109" spans="2:11" ht="15" customHeight="1">
      <c r="B109" s="309"/>
      <c r="C109" s="289" t="s">
        <v>1320</v>
      </c>
      <c r="D109" s="289"/>
      <c r="E109" s="289"/>
      <c r="F109" s="308" t="s">
        <v>1299</v>
      </c>
      <c r="G109" s="289"/>
      <c r="H109" s="289" t="s">
        <v>1332</v>
      </c>
      <c r="I109" s="289" t="s">
        <v>1295</v>
      </c>
      <c r="J109" s="289">
        <v>50</v>
      </c>
      <c r="K109" s="300"/>
    </row>
    <row r="110" spans="2:11" ht="15" customHeight="1">
      <c r="B110" s="309"/>
      <c r="C110" s="289" t="s">
        <v>1318</v>
      </c>
      <c r="D110" s="289"/>
      <c r="E110" s="289"/>
      <c r="F110" s="308" t="s">
        <v>1299</v>
      </c>
      <c r="G110" s="289"/>
      <c r="H110" s="289" t="s">
        <v>1332</v>
      </c>
      <c r="I110" s="289" t="s">
        <v>1295</v>
      </c>
      <c r="J110" s="289">
        <v>50</v>
      </c>
      <c r="K110" s="300"/>
    </row>
    <row r="111" spans="2:11" ht="15" customHeight="1">
      <c r="B111" s="309"/>
      <c r="C111" s="289" t="s">
        <v>57</v>
      </c>
      <c r="D111" s="289"/>
      <c r="E111" s="289"/>
      <c r="F111" s="308" t="s">
        <v>1293</v>
      </c>
      <c r="G111" s="289"/>
      <c r="H111" s="289" t="s">
        <v>1333</v>
      </c>
      <c r="I111" s="289" t="s">
        <v>1295</v>
      </c>
      <c r="J111" s="289">
        <v>20</v>
      </c>
      <c r="K111" s="300"/>
    </row>
    <row r="112" spans="2:11" ht="15" customHeight="1">
      <c r="B112" s="309"/>
      <c r="C112" s="289" t="s">
        <v>1334</v>
      </c>
      <c r="D112" s="289"/>
      <c r="E112" s="289"/>
      <c r="F112" s="308" t="s">
        <v>1293</v>
      </c>
      <c r="G112" s="289"/>
      <c r="H112" s="289" t="s">
        <v>1335</v>
      </c>
      <c r="I112" s="289" t="s">
        <v>1295</v>
      </c>
      <c r="J112" s="289">
        <v>120</v>
      </c>
      <c r="K112" s="300"/>
    </row>
    <row r="113" spans="2:11" ht="15" customHeight="1">
      <c r="B113" s="309"/>
      <c r="C113" s="289" t="s">
        <v>42</v>
      </c>
      <c r="D113" s="289"/>
      <c r="E113" s="289"/>
      <c r="F113" s="308" t="s">
        <v>1293</v>
      </c>
      <c r="G113" s="289"/>
      <c r="H113" s="289" t="s">
        <v>1336</v>
      </c>
      <c r="I113" s="289" t="s">
        <v>1327</v>
      </c>
      <c r="J113" s="289"/>
      <c r="K113" s="300"/>
    </row>
    <row r="114" spans="2:11" ht="15" customHeight="1">
      <c r="B114" s="309"/>
      <c r="C114" s="289" t="s">
        <v>52</v>
      </c>
      <c r="D114" s="289"/>
      <c r="E114" s="289"/>
      <c r="F114" s="308" t="s">
        <v>1293</v>
      </c>
      <c r="G114" s="289"/>
      <c r="H114" s="289" t="s">
        <v>1337</v>
      </c>
      <c r="I114" s="289" t="s">
        <v>1327</v>
      </c>
      <c r="J114" s="289"/>
      <c r="K114" s="300"/>
    </row>
    <row r="115" spans="2:11" ht="15" customHeight="1">
      <c r="B115" s="309"/>
      <c r="C115" s="289" t="s">
        <v>61</v>
      </c>
      <c r="D115" s="289"/>
      <c r="E115" s="289"/>
      <c r="F115" s="308" t="s">
        <v>1293</v>
      </c>
      <c r="G115" s="289"/>
      <c r="H115" s="289" t="s">
        <v>1338</v>
      </c>
      <c r="I115" s="289" t="s">
        <v>1339</v>
      </c>
      <c r="J115" s="289"/>
      <c r="K115" s="300"/>
    </row>
    <row r="116" spans="2:11" ht="15" customHeight="1">
      <c r="B116" s="312"/>
      <c r="C116" s="318"/>
      <c r="D116" s="318"/>
      <c r="E116" s="318"/>
      <c r="F116" s="318"/>
      <c r="G116" s="318"/>
      <c r="H116" s="318"/>
      <c r="I116" s="318"/>
      <c r="J116" s="318"/>
      <c r="K116" s="314"/>
    </row>
    <row r="117" spans="2:11" ht="18.75" customHeight="1">
      <c r="B117" s="319"/>
      <c r="C117" s="286"/>
      <c r="D117" s="286"/>
      <c r="E117" s="286"/>
      <c r="F117" s="320"/>
      <c r="G117" s="286"/>
      <c r="H117" s="286"/>
      <c r="I117" s="286"/>
      <c r="J117" s="286"/>
      <c r="K117" s="319"/>
    </row>
    <row r="118" spans="2:11" ht="18.75" customHeight="1">
      <c r="B118" s="295"/>
      <c r="C118" s="295"/>
      <c r="D118" s="295"/>
      <c r="E118" s="295"/>
      <c r="F118" s="295"/>
      <c r="G118" s="295"/>
      <c r="H118" s="295"/>
      <c r="I118" s="295"/>
      <c r="J118" s="295"/>
      <c r="K118" s="295"/>
    </row>
    <row r="119" spans="2:11" ht="7.5" customHeight="1">
      <c r="B119" s="321"/>
      <c r="C119" s="322"/>
      <c r="D119" s="322"/>
      <c r="E119" s="322"/>
      <c r="F119" s="322"/>
      <c r="G119" s="322"/>
      <c r="H119" s="322"/>
      <c r="I119" s="322"/>
      <c r="J119" s="322"/>
      <c r="K119" s="323"/>
    </row>
    <row r="120" spans="2:11" ht="45" customHeight="1">
      <c r="B120" s="324"/>
      <c r="C120" s="399" t="s">
        <v>1340</v>
      </c>
      <c r="D120" s="399"/>
      <c r="E120" s="399"/>
      <c r="F120" s="399"/>
      <c r="G120" s="399"/>
      <c r="H120" s="399"/>
      <c r="I120" s="399"/>
      <c r="J120" s="399"/>
      <c r="K120" s="325"/>
    </row>
    <row r="121" spans="2:11" ht="17.25" customHeight="1">
      <c r="B121" s="326"/>
      <c r="C121" s="301" t="s">
        <v>1287</v>
      </c>
      <c r="D121" s="301"/>
      <c r="E121" s="301"/>
      <c r="F121" s="301" t="s">
        <v>1288</v>
      </c>
      <c r="G121" s="302"/>
      <c r="H121" s="301" t="s">
        <v>120</v>
      </c>
      <c r="I121" s="301" t="s">
        <v>61</v>
      </c>
      <c r="J121" s="301" t="s">
        <v>1289</v>
      </c>
      <c r="K121" s="327"/>
    </row>
    <row r="122" spans="2:11" ht="17.25" customHeight="1">
      <c r="B122" s="326"/>
      <c r="C122" s="303" t="s">
        <v>1290</v>
      </c>
      <c r="D122" s="303"/>
      <c r="E122" s="303"/>
      <c r="F122" s="304" t="s">
        <v>1291</v>
      </c>
      <c r="G122" s="305"/>
      <c r="H122" s="303"/>
      <c r="I122" s="303"/>
      <c r="J122" s="303" t="s">
        <v>1292</v>
      </c>
      <c r="K122" s="327"/>
    </row>
    <row r="123" spans="2:11" ht="5.25" customHeight="1">
      <c r="B123" s="328"/>
      <c r="C123" s="306"/>
      <c r="D123" s="306"/>
      <c r="E123" s="306"/>
      <c r="F123" s="306"/>
      <c r="G123" s="289"/>
      <c r="H123" s="306"/>
      <c r="I123" s="306"/>
      <c r="J123" s="306"/>
      <c r="K123" s="329"/>
    </row>
    <row r="124" spans="2:11" ht="15" customHeight="1">
      <c r="B124" s="328"/>
      <c r="C124" s="289" t="s">
        <v>1296</v>
      </c>
      <c r="D124" s="306"/>
      <c r="E124" s="306"/>
      <c r="F124" s="308" t="s">
        <v>1293</v>
      </c>
      <c r="G124" s="289"/>
      <c r="H124" s="289" t="s">
        <v>1332</v>
      </c>
      <c r="I124" s="289" t="s">
        <v>1295</v>
      </c>
      <c r="J124" s="289">
        <v>120</v>
      </c>
      <c r="K124" s="330"/>
    </row>
    <row r="125" spans="2:11" ht="15" customHeight="1">
      <c r="B125" s="328"/>
      <c r="C125" s="289" t="s">
        <v>1341</v>
      </c>
      <c r="D125" s="289"/>
      <c r="E125" s="289"/>
      <c r="F125" s="308" t="s">
        <v>1293</v>
      </c>
      <c r="G125" s="289"/>
      <c r="H125" s="289" t="s">
        <v>1342</v>
      </c>
      <c r="I125" s="289" t="s">
        <v>1295</v>
      </c>
      <c r="J125" s="289" t="s">
        <v>1343</v>
      </c>
      <c r="K125" s="330"/>
    </row>
    <row r="126" spans="2:11" ht="15" customHeight="1">
      <c r="B126" s="328"/>
      <c r="C126" s="289" t="s">
        <v>1242</v>
      </c>
      <c r="D126" s="289"/>
      <c r="E126" s="289"/>
      <c r="F126" s="308" t="s">
        <v>1293</v>
      </c>
      <c r="G126" s="289"/>
      <c r="H126" s="289" t="s">
        <v>1344</v>
      </c>
      <c r="I126" s="289" t="s">
        <v>1295</v>
      </c>
      <c r="J126" s="289" t="s">
        <v>1343</v>
      </c>
      <c r="K126" s="330"/>
    </row>
    <row r="127" spans="2:11" ht="15" customHeight="1">
      <c r="B127" s="328"/>
      <c r="C127" s="289" t="s">
        <v>1304</v>
      </c>
      <c r="D127" s="289"/>
      <c r="E127" s="289"/>
      <c r="F127" s="308" t="s">
        <v>1299</v>
      </c>
      <c r="G127" s="289"/>
      <c r="H127" s="289" t="s">
        <v>1305</v>
      </c>
      <c r="I127" s="289" t="s">
        <v>1295</v>
      </c>
      <c r="J127" s="289">
        <v>15</v>
      </c>
      <c r="K127" s="330"/>
    </row>
    <row r="128" spans="2:11" ht="15" customHeight="1">
      <c r="B128" s="328"/>
      <c r="C128" s="310" t="s">
        <v>1306</v>
      </c>
      <c r="D128" s="310"/>
      <c r="E128" s="310"/>
      <c r="F128" s="311" t="s">
        <v>1299</v>
      </c>
      <c r="G128" s="310"/>
      <c r="H128" s="310" t="s">
        <v>1307</v>
      </c>
      <c r="I128" s="310" t="s">
        <v>1295</v>
      </c>
      <c r="J128" s="310">
        <v>15</v>
      </c>
      <c r="K128" s="330"/>
    </row>
    <row r="129" spans="2:11" ht="15" customHeight="1">
      <c r="B129" s="328"/>
      <c r="C129" s="310" t="s">
        <v>1308</v>
      </c>
      <c r="D129" s="310"/>
      <c r="E129" s="310"/>
      <c r="F129" s="311" t="s">
        <v>1299</v>
      </c>
      <c r="G129" s="310"/>
      <c r="H129" s="310" t="s">
        <v>1309</v>
      </c>
      <c r="I129" s="310" t="s">
        <v>1295</v>
      </c>
      <c r="J129" s="310">
        <v>20</v>
      </c>
      <c r="K129" s="330"/>
    </row>
    <row r="130" spans="2:11" ht="15" customHeight="1">
      <c r="B130" s="328"/>
      <c r="C130" s="310" t="s">
        <v>1310</v>
      </c>
      <c r="D130" s="310"/>
      <c r="E130" s="310"/>
      <c r="F130" s="311" t="s">
        <v>1299</v>
      </c>
      <c r="G130" s="310"/>
      <c r="H130" s="310" t="s">
        <v>1311</v>
      </c>
      <c r="I130" s="310" t="s">
        <v>1295</v>
      </c>
      <c r="J130" s="310">
        <v>20</v>
      </c>
      <c r="K130" s="330"/>
    </row>
    <row r="131" spans="2:11" ht="15" customHeight="1">
      <c r="B131" s="328"/>
      <c r="C131" s="289" t="s">
        <v>1298</v>
      </c>
      <c r="D131" s="289"/>
      <c r="E131" s="289"/>
      <c r="F131" s="308" t="s">
        <v>1299</v>
      </c>
      <c r="G131" s="289"/>
      <c r="H131" s="289" t="s">
        <v>1332</v>
      </c>
      <c r="I131" s="289" t="s">
        <v>1295</v>
      </c>
      <c r="J131" s="289">
        <v>50</v>
      </c>
      <c r="K131" s="330"/>
    </row>
    <row r="132" spans="2:11" ht="15" customHeight="1">
      <c r="B132" s="328"/>
      <c r="C132" s="289" t="s">
        <v>1312</v>
      </c>
      <c r="D132" s="289"/>
      <c r="E132" s="289"/>
      <c r="F132" s="308" t="s">
        <v>1299</v>
      </c>
      <c r="G132" s="289"/>
      <c r="H132" s="289" t="s">
        <v>1332</v>
      </c>
      <c r="I132" s="289" t="s">
        <v>1295</v>
      </c>
      <c r="J132" s="289">
        <v>50</v>
      </c>
      <c r="K132" s="330"/>
    </row>
    <row r="133" spans="2:11" ht="15" customHeight="1">
      <c r="B133" s="328"/>
      <c r="C133" s="289" t="s">
        <v>1318</v>
      </c>
      <c r="D133" s="289"/>
      <c r="E133" s="289"/>
      <c r="F133" s="308" t="s">
        <v>1299</v>
      </c>
      <c r="G133" s="289"/>
      <c r="H133" s="289" t="s">
        <v>1332</v>
      </c>
      <c r="I133" s="289" t="s">
        <v>1295</v>
      </c>
      <c r="J133" s="289">
        <v>50</v>
      </c>
      <c r="K133" s="330"/>
    </row>
    <row r="134" spans="2:11" ht="15" customHeight="1">
      <c r="B134" s="328"/>
      <c r="C134" s="289" t="s">
        <v>1320</v>
      </c>
      <c r="D134" s="289"/>
      <c r="E134" s="289"/>
      <c r="F134" s="308" t="s">
        <v>1299</v>
      </c>
      <c r="G134" s="289"/>
      <c r="H134" s="289" t="s">
        <v>1332</v>
      </c>
      <c r="I134" s="289" t="s">
        <v>1295</v>
      </c>
      <c r="J134" s="289">
        <v>50</v>
      </c>
      <c r="K134" s="330"/>
    </row>
    <row r="135" spans="2:11" ht="15" customHeight="1">
      <c r="B135" s="328"/>
      <c r="C135" s="289" t="s">
        <v>125</v>
      </c>
      <c r="D135" s="289"/>
      <c r="E135" s="289"/>
      <c r="F135" s="308" t="s">
        <v>1299</v>
      </c>
      <c r="G135" s="289"/>
      <c r="H135" s="289" t="s">
        <v>1345</v>
      </c>
      <c r="I135" s="289" t="s">
        <v>1295</v>
      </c>
      <c r="J135" s="289">
        <v>255</v>
      </c>
      <c r="K135" s="330"/>
    </row>
    <row r="136" spans="2:11" ht="15" customHeight="1">
      <c r="B136" s="328"/>
      <c r="C136" s="289" t="s">
        <v>1322</v>
      </c>
      <c r="D136" s="289"/>
      <c r="E136" s="289"/>
      <c r="F136" s="308" t="s">
        <v>1293</v>
      </c>
      <c r="G136" s="289"/>
      <c r="H136" s="289" t="s">
        <v>1346</v>
      </c>
      <c r="I136" s="289" t="s">
        <v>1324</v>
      </c>
      <c r="J136" s="289"/>
      <c r="K136" s="330"/>
    </row>
    <row r="137" spans="2:11" ht="15" customHeight="1">
      <c r="B137" s="328"/>
      <c r="C137" s="289" t="s">
        <v>1325</v>
      </c>
      <c r="D137" s="289"/>
      <c r="E137" s="289"/>
      <c r="F137" s="308" t="s">
        <v>1293</v>
      </c>
      <c r="G137" s="289"/>
      <c r="H137" s="289" t="s">
        <v>1347</v>
      </c>
      <c r="I137" s="289" t="s">
        <v>1327</v>
      </c>
      <c r="J137" s="289"/>
      <c r="K137" s="330"/>
    </row>
    <row r="138" spans="2:11" ht="15" customHeight="1">
      <c r="B138" s="328"/>
      <c r="C138" s="289" t="s">
        <v>1328</v>
      </c>
      <c r="D138" s="289"/>
      <c r="E138" s="289"/>
      <c r="F138" s="308" t="s">
        <v>1293</v>
      </c>
      <c r="G138" s="289"/>
      <c r="H138" s="289" t="s">
        <v>1328</v>
      </c>
      <c r="I138" s="289" t="s">
        <v>1327</v>
      </c>
      <c r="J138" s="289"/>
      <c r="K138" s="330"/>
    </row>
    <row r="139" spans="2:11" ht="15" customHeight="1">
      <c r="B139" s="328"/>
      <c r="C139" s="289" t="s">
        <v>42</v>
      </c>
      <c r="D139" s="289"/>
      <c r="E139" s="289"/>
      <c r="F139" s="308" t="s">
        <v>1293</v>
      </c>
      <c r="G139" s="289"/>
      <c r="H139" s="289" t="s">
        <v>1348</v>
      </c>
      <c r="I139" s="289" t="s">
        <v>1327</v>
      </c>
      <c r="J139" s="289"/>
      <c r="K139" s="330"/>
    </row>
    <row r="140" spans="2:11" ht="15" customHeight="1">
      <c r="B140" s="328"/>
      <c r="C140" s="289" t="s">
        <v>1349</v>
      </c>
      <c r="D140" s="289"/>
      <c r="E140" s="289"/>
      <c r="F140" s="308" t="s">
        <v>1293</v>
      </c>
      <c r="G140" s="289"/>
      <c r="H140" s="289" t="s">
        <v>1350</v>
      </c>
      <c r="I140" s="289" t="s">
        <v>1327</v>
      </c>
      <c r="J140" s="289"/>
      <c r="K140" s="330"/>
    </row>
    <row r="141" spans="2:11" ht="15" customHeight="1">
      <c r="B141" s="331"/>
      <c r="C141" s="332"/>
      <c r="D141" s="332"/>
      <c r="E141" s="332"/>
      <c r="F141" s="332"/>
      <c r="G141" s="332"/>
      <c r="H141" s="332"/>
      <c r="I141" s="332"/>
      <c r="J141" s="332"/>
      <c r="K141" s="333"/>
    </row>
    <row r="142" spans="2:11" ht="18.75" customHeight="1">
      <c r="B142" s="286"/>
      <c r="C142" s="286"/>
      <c r="D142" s="286"/>
      <c r="E142" s="286"/>
      <c r="F142" s="320"/>
      <c r="G142" s="286"/>
      <c r="H142" s="286"/>
      <c r="I142" s="286"/>
      <c r="J142" s="286"/>
      <c r="K142" s="286"/>
    </row>
    <row r="143" spans="2:11" ht="18.75" customHeight="1">
      <c r="B143" s="295"/>
      <c r="C143" s="295"/>
      <c r="D143" s="295"/>
      <c r="E143" s="295"/>
      <c r="F143" s="295"/>
      <c r="G143" s="295"/>
      <c r="H143" s="295"/>
      <c r="I143" s="295"/>
      <c r="J143" s="295"/>
      <c r="K143" s="295"/>
    </row>
    <row r="144" spans="2:11" ht="7.5" customHeight="1">
      <c r="B144" s="296"/>
      <c r="C144" s="297"/>
      <c r="D144" s="297"/>
      <c r="E144" s="297"/>
      <c r="F144" s="297"/>
      <c r="G144" s="297"/>
      <c r="H144" s="297"/>
      <c r="I144" s="297"/>
      <c r="J144" s="297"/>
      <c r="K144" s="298"/>
    </row>
    <row r="145" spans="2:11" ht="45" customHeight="1">
      <c r="B145" s="299"/>
      <c r="C145" s="401" t="s">
        <v>1351</v>
      </c>
      <c r="D145" s="401"/>
      <c r="E145" s="401"/>
      <c r="F145" s="401"/>
      <c r="G145" s="401"/>
      <c r="H145" s="401"/>
      <c r="I145" s="401"/>
      <c r="J145" s="401"/>
      <c r="K145" s="300"/>
    </row>
    <row r="146" spans="2:11" ht="17.25" customHeight="1">
      <c r="B146" s="299"/>
      <c r="C146" s="301" t="s">
        <v>1287</v>
      </c>
      <c r="D146" s="301"/>
      <c r="E146" s="301"/>
      <c r="F146" s="301" t="s">
        <v>1288</v>
      </c>
      <c r="G146" s="302"/>
      <c r="H146" s="301" t="s">
        <v>120</v>
      </c>
      <c r="I146" s="301" t="s">
        <v>61</v>
      </c>
      <c r="J146" s="301" t="s">
        <v>1289</v>
      </c>
      <c r="K146" s="300"/>
    </row>
    <row r="147" spans="2:11" ht="17.25" customHeight="1">
      <c r="B147" s="299"/>
      <c r="C147" s="303" t="s">
        <v>1290</v>
      </c>
      <c r="D147" s="303"/>
      <c r="E147" s="303"/>
      <c r="F147" s="304" t="s">
        <v>1291</v>
      </c>
      <c r="G147" s="305"/>
      <c r="H147" s="303"/>
      <c r="I147" s="303"/>
      <c r="J147" s="303" t="s">
        <v>1292</v>
      </c>
      <c r="K147" s="300"/>
    </row>
    <row r="148" spans="2:11" ht="5.25" customHeight="1">
      <c r="B148" s="309"/>
      <c r="C148" s="306"/>
      <c r="D148" s="306"/>
      <c r="E148" s="306"/>
      <c r="F148" s="306"/>
      <c r="G148" s="307"/>
      <c r="H148" s="306"/>
      <c r="I148" s="306"/>
      <c r="J148" s="306"/>
      <c r="K148" s="330"/>
    </row>
    <row r="149" spans="2:11" ht="15" customHeight="1">
      <c r="B149" s="309"/>
      <c r="C149" s="334" t="s">
        <v>1296</v>
      </c>
      <c r="D149" s="289"/>
      <c r="E149" s="289"/>
      <c r="F149" s="335" t="s">
        <v>1293</v>
      </c>
      <c r="G149" s="289"/>
      <c r="H149" s="334" t="s">
        <v>1332</v>
      </c>
      <c r="I149" s="334" t="s">
        <v>1295</v>
      </c>
      <c r="J149" s="334">
        <v>120</v>
      </c>
      <c r="K149" s="330"/>
    </row>
    <row r="150" spans="2:11" ht="15" customHeight="1">
      <c r="B150" s="309"/>
      <c r="C150" s="334" t="s">
        <v>1341</v>
      </c>
      <c r="D150" s="289"/>
      <c r="E150" s="289"/>
      <c r="F150" s="335" t="s">
        <v>1293</v>
      </c>
      <c r="G150" s="289"/>
      <c r="H150" s="334" t="s">
        <v>1352</v>
      </c>
      <c r="I150" s="334" t="s">
        <v>1295</v>
      </c>
      <c r="J150" s="334" t="s">
        <v>1343</v>
      </c>
      <c r="K150" s="330"/>
    </row>
    <row r="151" spans="2:11" ht="15" customHeight="1">
      <c r="B151" s="309"/>
      <c r="C151" s="334" t="s">
        <v>1242</v>
      </c>
      <c r="D151" s="289"/>
      <c r="E151" s="289"/>
      <c r="F151" s="335" t="s">
        <v>1293</v>
      </c>
      <c r="G151" s="289"/>
      <c r="H151" s="334" t="s">
        <v>1353</v>
      </c>
      <c r="I151" s="334" t="s">
        <v>1295</v>
      </c>
      <c r="J151" s="334" t="s">
        <v>1343</v>
      </c>
      <c r="K151" s="330"/>
    </row>
    <row r="152" spans="2:11" ht="15" customHeight="1">
      <c r="B152" s="309"/>
      <c r="C152" s="334" t="s">
        <v>1298</v>
      </c>
      <c r="D152" s="289"/>
      <c r="E152" s="289"/>
      <c r="F152" s="335" t="s">
        <v>1299</v>
      </c>
      <c r="G152" s="289"/>
      <c r="H152" s="334" t="s">
        <v>1332</v>
      </c>
      <c r="I152" s="334" t="s">
        <v>1295</v>
      </c>
      <c r="J152" s="334">
        <v>50</v>
      </c>
      <c r="K152" s="330"/>
    </row>
    <row r="153" spans="2:11" ht="15" customHeight="1">
      <c r="B153" s="309"/>
      <c r="C153" s="334" t="s">
        <v>1301</v>
      </c>
      <c r="D153" s="289"/>
      <c r="E153" s="289"/>
      <c r="F153" s="335" t="s">
        <v>1293</v>
      </c>
      <c r="G153" s="289"/>
      <c r="H153" s="334" t="s">
        <v>1332</v>
      </c>
      <c r="I153" s="334" t="s">
        <v>1303</v>
      </c>
      <c r="J153" s="334"/>
      <c r="K153" s="330"/>
    </row>
    <row r="154" spans="2:11" ht="15" customHeight="1">
      <c r="B154" s="309"/>
      <c r="C154" s="334" t="s">
        <v>1312</v>
      </c>
      <c r="D154" s="289"/>
      <c r="E154" s="289"/>
      <c r="F154" s="335" t="s">
        <v>1299</v>
      </c>
      <c r="G154" s="289"/>
      <c r="H154" s="334" t="s">
        <v>1332</v>
      </c>
      <c r="I154" s="334" t="s">
        <v>1295</v>
      </c>
      <c r="J154" s="334">
        <v>50</v>
      </c>
      <c r="K154" s="330"/>
    </row>
    <row r="155" spans="2:11" ht="15" customHeight="1">
      <c r="B155" s="309"/>
      <c r="C155" s="334" t="s">
        <v>1320</v>
      </c>
      <c r="D155" s="289"/>
      <c r="E155" s="289"/>
      <c r="F155" s="335" t="s">
        <v>1299</v>
      </c>
      <c r="G155" s="289"/>
      <c r="H155" s="334" t="s">
        <v>1332</v>
      </c>
      <c r="I155" s="334" t="s">
        <v>1295</v>
      </c>
      <c r="J155" s="334">
        <v>50</v>
      </c>
      <c r="K155" s="330"/>
    </row>
    <row r="156" spans="2:11" ht="15" customHeight="1">
      <c r="B156" s="309"/>
      <c r="C156" s="334" t="s">
        <v>1318</v>
      </c>
      <c r="D156" s="289"/>
      <c r="E156" s="289"/>
      <c r="F156" s="335" t="s">
        <v>1299</v>
      </c>
      <c r="G156" s="289"/>
      <c r="H156" s="334" t="s">
        <v>1332</v>
      </c>
      <c r="I156" s="334" t="s">
        <v>1295</v>
      </c>
      <c r="J156" s="334">
        <v>50</v>
      </c>
      <c r="K156" s="330"/>
    </row>
    <row r="157" spans="2:11" ht="15" customHeight="1">
      <c r="B157" s="309"/>
      <c r="C157" s="334" t="s">
        <v>102</v>
      </c>
      <c r="D157" s="289"/>
      <c r="E157" s="289"/>
      <c r="F157" s="335" t="s">
        <v>1293</v>
      </c>
      <c r="G157" s="289"/>
      <c r="H157" s="334" t="s">
        <v>1354</v>
      </c>
      <c r="I157" s="334" t="s">
        <v>1295</v>
      </c>
      <c r="J157" s="334" t="s">
        <v>1355</v>
      </c>
      <c r="K157" s="330"/>
    </row>
    <row r="158" spans="2:11" ht="15" customHeight="1">
      <c r="B158" s="309"/>
      <c r="C158" s="334" t="s">
        <v>1356</v>
      </c>
      <c r="D158" s="289"/>
      <c r="E158" s="289"/>
      <c r="F158" s="335" t="s">
        <v>1293</v>
      </c>
      <c r="G158" s="289"/>
      <c r="H158" s="334" t="s">
        <v>1357</v>
      </c>
      <c r="I158" s="334" t="s">
        <v>1327</v>
      </c>
      <c r="J158" s="334"/>
      <c r="K158" s="330"/>
    </row>
    <row r="159" spans="2:11" ht="15" customHeight="1">
      <c r="B159" s="336"/>
      <c r="C159" s="318"/>
      <c r="D159" s="318"/>
      <c r="E159" s="318"/>
      <c r="F159" s="318"/>
      <c r="G159" s="318"/>
      <c r="H159" s="318"/>
      <c r="I159" s="318"/>
      <c r="J159" s="318"/>
      <c r="K159" s="337"/>
    </row>
    <row r="160" spans="2:11" ht="18.75" customHeight="1">
      <c r="B160" s="286"/>
      <c r="C160" s="289"/>
      <c r="D160" s="289"/>
      <c r="E160" s="289"/>
      <c r="F160" s="308"/>
      <c r="G160" s="289"/>
      <c r="H160" s="289"/>
      <c r="I160" s="289"/>
      <c r="J160" s="289"/>
      <c r="K160" s="286"/>
    </row>
    <row r="161" spans="2:11" ht="18.75" customHeight="1">
      <c r="B161" s="295"/>
      <c r="C161" s="295"/>
      <c r="D161" s="295"/>
      <c r="E161" s="295"/>
      <c r="F161" s="295"/>
      <c r="G161" s="295"/>
      <c r="H161" s="295"/>
      <c r="I161" s="295"/>
      <c r="J161" s="295"/>
      <c r="K161" s="295"/>
    </row>
    <row r="162" spans="2:11" ht="7.5" customHeight="1">
      <c r="B162" s="276"/>
      <c r="C162" s="277"/>
      <c r="D162" s="277"/>
      <c r="E162" s="277"/>
      <c r="F162" s="277"/>
      <c r="G162" s="277"/>
      <c r="H162" s="277"/>
      <c r="I162" s="277"/>
      <c r="J162" s="277"/>
      <c r="K162" s="278"/>
    </row>
    <row r="163" spans="2:11" ht="45" customHeight="1">
      <c r="B163" s="279"/>
      <c r="C163" s="399" t="s">
        <v>1358</v>
      </c>
      <c r="D163" s="399"/>
      <c r="E163" s="399"/>
      <c r="F163" s="399"/>
      <c r="G163" s="399"/>
      <c r="H163" s="399"/>
      <c r="I163" s="399"/>
      <c r="J163" s="399"/>
      <c r="K163" s="280"/>
    </row>
    <row r="164" spans="2:11" ht="17.25" customHeight="1">
      <c r="B164" s="279"/>
      <c r="C164" s="301" t="s">
        <v>1287</v>
      </c>
      <c r="D164" s="301"/>
      <c r="E164" s="301"/>
      <c r="F164" s="301" t="s">
        <v>1288</v>
      </c>
      <c r="G164" s="338"/>
      <c r="H164" s="339" t="s">
        <v>120</v>
      </c>
      <c r="I164" s="339" t="s">
        <v>61</v>
      </c>
      <c r="J164" s="301" t="s">
        <v>1289</v>
      </c>
      <c r="K164" s="280"/>
    </row>
    <row r="165" spans="2:11" ht="17.25" customHeight="1">
      <c r="B165" s="282"/>
      <c r="C165" s="303" t="s">
        <v>1290</v>
      </c>
      <c r="D165" s="303"/>
      <c r="E165" s="303"/>
      <c r="F165" s="304" t="s">
        <v>1291</v>
      </c>
      <c r="G165" s="340"/>
      <c r="H165" s="341"/>
      <c r="I165" s="341"/>
      <c r="J165" s="303" t="s">
        <v>1292</v>
      </c>
      <c r="K165" s="283"/>
    </row>
    <row r="166" spans="2:11" ht="5.25" customHeight="1">
      <c r="B166" s="309"/>
      <c r="C166" s="306"/>
      <c r="D166" s="306"/>
      <c r="E166" s="306"/>
      <c r="F166" s="306"/>
      <c r="G166" s="307"/>
      <c r="H166" s="306"/>
      <c r="I166" s="306"/>
      <c r="J166" s="306"/>
      <c r="K166" s="330"/>
    </row>
    <row r="167" spans="2:11" ht="15" customHeight="1">
      <c r="B167" s="309"/>
      <c r="C167" s="289" t="s">
        <v>1296</v>
      </c>
      <c r="D167" s="289"/>
      <c r="E167" s="289"/>
      <c r="F167" s="308" t="s">
        <v>1293</v>
      </c>
      <c r="G167" s="289"/>
      <c r="H167" s="289" t="s">
        <v>1332</v>
      </c>
      <c r="I167" s="289" t="s">
        <v>1295</v>
      </c>
      <c r="J167" s="289">
        <v>120</v>
      </c>
      <c r="K167" s="330"/>
    </row>
    <row r="168" spans="2:11" ht="15" customHeight="1">
      <c r="B168" s="309"/>
      <c r="C168" s="289" t="s">
        <v>1341</v>
      </c>
      <c r="D168" s="289"/>
      <c r="E168" s="289"/>
      <c r="F168" s="308" t="s">
        <v>1293</v>
      </c>
      <c r="G168" s="289"/>
      <c r="H168" s="289" t="s">
        <v>1342</v>
      </c>
      <c r="I168" s="289" t="s">
        <v>1295</v>
      </c>
      <c r="J168" s="289" t="s">
        <v>1343</v>
      </c>
      <c r="K168" s="330"/>
    </row>
    <row r="169" spans="2:11" ht="15" customHeight="1">
      <c r="B169" s="309"/>
      <c r="C169" s="289" t="s">
        <v>1242</v>
      </c>
      <c r="D169" s="289"/>
      <c r="E169" s="289"/>
      <c r="F169" s="308" t="s">
        <v>1293</v>
      </c>
      <c r="G169" s="289"/>
      <c r="H169" s="289" t="s">
        <v>1359</v>
      </c>
      <c r="I169" s="289" t="s">
        <v>1295</v>
      </c>
      <c r="J169" s="289" t="s">
        <v>1343</v>
      </c>
      <c r="K169" s="330"/>
    </row>
    <row r="170" spans="2:11" ht="15" customHeight="1">
      <c r="B170" s="309"/>
      <c r="C170" s="289" t="s">
        <v>1298</v>
      </c>
      <c r="D170" s="289"/>
      <c r="E170" s="289"/>
      <c r="F170" s="308" t="s">
        <v>1299</v>
      </c>
      <c r="G170" s="289"/>
      <c r="H170" s="289" t="s">
        <v>1359</v>
      </c>
      <c r="I170" s="289" t="s">
        <v>1295</v>
      </c>
      <c r="J170" s="289">
        <v>50</v>
      </c>
      <c r="K170" s="330"/>
    </row>
    <row r="171" spans="2:11" ht="15" customHeight="1">
      <c r="B171" s="309"/>
      <c r="C171" s="289" t="s">
        <v>1301</v>
      </c>
      <c r="D171" s="289"/>
      <c r="E171" s="289"/>
      <c r="F171" s="308" t="s">
        <v>1293</v>
      </c>
      <c r="G171" s="289"/>
      <c r="H171" s="289" t="s">
        <v>1359</v>
      </c>
      <c r="I171" s="289" t="s">
        <v>1303</v>
      </c>
      <c r="J171" s="289"/>
      <c r="K171" s="330"/>
    </row>
    <row r="172" spans="2:11" ht="15" customHeight="1">
      <c r="B172" s="309"/>
      <c r="C172" s="289" t="s">
        <v>1312</v>
      </c>
      <c r="D172" s="289"/>
      <c r="E172" s="289"/>
      <c r="F172" s="308" t="s">
        <v>1299</v>
      </c>
      <c r="G172" s="289"/>
      <c r="H172" s="289" t="s">
        <v>1359</v>
      </c>
      <c r="I172" s="289" t="s">
        <v>1295</v>
      </c>
      <c r="J172" s="289">
        <v>50</v>
      </c>
      <c r="K172" s="330"/>
    </row>
    <row r="173" spans="2:11" ht="15" customHeight="1">
      <c r="B173" s="309"/>
      <c r="C173" s="289" t="s">
        <v>1320</v>
      </c>
      <c r="D173" s="289"/>
      <c r="E173" s="289"/>
      <c r="F173" s="308" t="s">
        <v>1299</v>
      </c>
      <c r="G173" s="289"/>
      <c r="H173" s="289" t="s">
        <v>1359</v>
      </c>
      <c r="I173" s="289" t="s">
        <v>1295</v>
      </c>
      <c r="J173" s="289">
        <v>50</v>
      </c>
      <c r="K173" s="330"/>
    </row>
    <row r="174" spans="2:11" ht="15" customHeight="1">
      <c r="B174" s="309"/>
      <c r="C174" s="289" t="s">
        <v>1318</v>
      </c>
      <c r="D174" s="289"/>
      <c r="E174" s="289"/>
      <c r="F174" s="308" t="s">
        <v>1299</v>
      </c>
      <c r="G174" s="289"/>
      <c r="H174" s="289" t="s">
        <v>1359</v>
      </c>
      <c r="I174" s="289" t="s">
        <v>1295</v>
      </c>
      <c r="J174" s="289">
        <v>50</v>
      </c>
      <c r="K174" s="330"/>
    </row>
    <row r="175" spans="2:11" ht="15" customHeight="1">
      <c r="B175" s="309"/>
      <c r="C175" s="289" t="s">
        <v>119</v>
      </c>
      <c r="D175" s="289"/>
      <c r="E175" s="289"/>
      <c r="F175" s="308" t="s">
        <v>1293</v>
      </c>
      <c r="G175" s="289"/>
      <c r="H175" s="289" t="s">
        <v>1360</v>
      </c>
      <c r="I175" s="289" t="s">
        <v>1361</v>
      </c>
      <c r="J175" s="289"/>
      <c r="K175" s="330"/>
    </row>
    <row r="176" spans="2:11" ht="15" customHeight="1">
      <c r="B176" s="309"/>
      <c r="C176" s="289" t="s">
        <v>61</v>
      </c>
      <c r="D176" s="289"/>
      <c r="E176" s="289"/>
      <c r="F176" s="308" t="s">
        <v>1293</v>
      </c>
      <c r="G176" s="289"/>
      <c r="H176" s="289" t="s">
        <v>1362</v>
      </c>
      <c r="I176" s="289" t="s">
        <v>1363</v>
      </c>
      <c r="J176" s="289">
        <v>1</v>
      </c>
      <c r="K176" s="330"/>
    </row>
    <row r="177" spans="2:11" ht="15" customHeight="1">
      <c r="B177" s="309"/>
      <c r="C177" s="289" t="s">
        <v>57</v>
      </c>
      <c r="D177" s="289"/>
      <c r="E177" s="289"/>
      <c r="F177" s="308" t="s">
        <v>1293</v>
      </c>
      <c r="G177" s="289"/>
      <c r="H177" s="289" t="s">
        <v>1364</v>
      </c>
      <c r="I177" s="289" t="s">
        <v>1295</v>
      </c>
      <c r="J177" s="289">
        <v>20</v>
      </c>
      <c r="K177" s="330"/>
    </row>
    <row r="178" spans="2:11" ht="15" customHeight="1">
      <c r="B178" s="309"/>
      <c r="C178" s="289" t="s">
        <v>120</v>
      </c>
      <c r="D178" s="289"/>
      <c r="E178" s="289"/>
      <c r="F178" s="308" t="s">
        <v>1293</v>
      </c>
      <c r="G178" s="289"/>
      <c r="H178" s="289" t="s">
        <v>1365</v>
      </c>
      <c r="I178" s="289" t="s">
        <v>1295</v>
      </c>
      <c r="J178" s="289">
        <v>255</v>
      </c>
      <c r="K178" s="330"/>
    </row>
    <row r="179" spans="2:11" ht="15" customHeight="1">
      <c r="B179" s="309"/>
      <c r="C179" s="289" t="s">
        <v>121</v>
      </c>
      <c r="D179" s="289"/>
      <c r="E179" s="289"/>
      <c r="F179" s="308" t="s">
        <v>1293</v>
      </c>
      <c r="G179" s="289"/>
      <c r="H179" s="289" t="s">
        <v>1258</v>
      </c>
      <c r="I179" s="289" t="s">
        <v>1295</v>
      </c>
      <c r="J179" s="289">
        <v>10</v>
      </c>
      <c r="K179" s="330"/>
    </row>
    <row r="180" spans="2:11" ht="15" customHeight="1">
      <c r="B180" s="309"/>
      <c r="C180" s="289" t="s">
        <v>122</v>
      </c>
      <c r="D180" s="289"/>
      <c r="E180" s="289"/>
      <c r="F180" s="308" t="s">
        <v>1293</v>
      </c>
      <c r="G180" s="289"/>
      <c r="H180" s="289" t="s">
        <v>1366</v>
      </c>
      <c r="I180" s="289" t="s">
        <v>1327</v>
      </c>
      <c r="J180" s="289"/>
      <c r="K180" s="330"/>
    </row>
    <row r="181" spans="2:11" ht="15" customHeight="1">
      <c r="B181" s="309"/>
      <c r="C181" s="289" t="s">
        <v>1367</v>
      </c>
      <c r="D181" s="289"/>
      <c r="E181" s="289"/>
      <c r="F181" s="308" t="s">
        <v>1293</v>
      </c>
      <c r="G181" s="289"/>
      <c r="H181" s="289" t="s">
        <v>1368</v>
      </c>
      <c r="I181" s="289" t="s">
        <v>1327</v>
      </c>
      <c r="J181" s="289"/>
      <c r="K181" s="330"/>
    </row>
    <row r="182" spans="2:11" ht="15" customHeight="1">
      <c r="B182" s="309"/>
      <c r="C182" s="289" t="s">
        <v>1356</v>
      </c>
      <c r="D182" s="289"/>
      <c r="E182" s="289"/>
      <c r="F182" s="308" t="s">
        <v>1293</v>
      </c>
      <c r="G182" s="289"/>
      <c r="H182" s="289" t="s">
        <v>1369</v>
      </c>
      <c r="I182" s="289" t="s">
        <v>1327</v>
      </c>
      <c r="J182" s="289"/>
      <c r="K182" s="330"/>
    </row>
    <row r="183" spans="2:11" ht="15" customHeight="1">
      <c r="B183" s="309"/>
      <c r="C183" s="289" t="s">
        <v>124</v>
      </c>
      <c r="D183" s="289"/>
      <c r="E183" s="289"/>
      <c r="F183" s="308" t="s">
        <v>1299</v>
      </c>
      <c r="G183" s="289"/>
      <c r="H183" s="289" t="s">
        <v>1370</v>
      </c>
      <c r="I183" s="289" t="s">
        <v>1295</v>
      </c>
      <c r="J183" s="289">
        <v>50</v>
      </c>
      <c r="K183" s="330"/>
    </row>
    <row r="184" spans="2:11" ht="15" customHeight="1">
      <c r="B184" s="309"/>
      <c r="C184" s="289" t="s">
        <v>1371</v>
      </c>
      <c r="D184" s="289"/>
      <c r="E184" s="289"/>
      <c r="F184" s="308" t="s">
        <v>1299</v>
      </c>
      <c r="G184" s="289"/>
      <c r="H184" s="289" t="s">
        <v>1372</v>
      </c>
      <c r="I184" s="289" t="s">
        <v>1373</v>
      </c>
      <c r="J184" s="289"/>
      <c r="K184" s="330"/>
    </row>
    <row r="185" spans="2:11" ht="15" customHeight="1">
      <c r="B185" s="309"/>
      <c r="C185" s="289" t="s">
        <v>1374</v>
      </c>
      <c r="D185" s="289"/>
      <c r="E185" s="289"/>
      <c r="F185" s="308" t="s">
        <v>1299</v>
      </c>
      <c r="G185" s="289"/>
      <c r="H185" s="289" t="s">
        <v>1375</v>
      </c>
      <c r="I185" s="289" t="s">
        <v>1373</v>
      </c>
      <c r="J185" s="289"/>
      <c r="K185" s="330"/>
    </row>
    <row r="186" spans="2:11" ht="15" customHeight="1">
      <c r="B186" s="309"/>
      <c r="C186" s="289" t="s">
        <v>1376</v>
      </c>
      <c r="D186" s="289"/>
      <c r="E186" s="289"/>
      <c r="F186" s="308" t="s">
        <v>1299</v>
      </c>
      <c r="G186" s="289"/>
      <c r="H186" s="289" t="s">
        <v>1377</v>
      </c>
      <c r="I186" s="289" t="s">
        <v>1373</v>
      </c>
      <c r="J186" s="289"/>
      <c r="K186" s="330"/>
    </row>
    <row r="187" spans="2:11" ht="15" customHeight="1">
      <c r="B187" s="309"/>
      <c r="C187" s="342" t="s">
        <v>1378</v>
      </c>
      <c r="D187" s="289"/>
      <c r="E187" s="289"/>
      <c r="F187" s="308" t="s">
        <v>1299</v>
      </c>
      <c r="G187" s="289"/>
      <c r="H187" s="289" t="s">
        <v>1379</v>
      </c>
      <c r="I187" s="289" t="s">
        <v>1380</v>
      </c>
      <c r="J187" s="343" t="s">
        <v>1381</v>
      </c>
      <c r="K187" s="330"/>
    </row>
    <row r="188" spans="2:11" ht="15" customHeight="1">
      <c r="B188" s="309"/>
      <c r="C188" s="294" t="s">
        <v>46</v>
      </c>
      <c r="D188" s="289"/>
      <c r="E188" s="289"/>
      <c r="F188" s="308" t="s">
        <v>1293</v>
      </c>
      <c r="G188" s="289"/>
      <c r="H188" s="286" t="s">
        <v>1382</v>
      </c>
      <c r="I188" s="289" t="s">
        <v>1383</v>
      </c>
      <c r="J188" s="289"/>
      <c r="K188" s="330"/>
    </row>
    <row r="189" spans="2:11" ht="15" customHeight="1">
      <c r="B189" s="309"/>
      <c r="C189" s="294" t="s">
        <v>1384</v>
      </c>
      <c r="D189" s="289"/>
      <c r="E189" s="289"/>
      <c r="F189" s="308" t="s">
        <v>1293</v>
      </c>
      <c r="G189" s="289"/>
      <c r="H189" s="289" t="s">
        <v>1385</v>
      </c>
      <c r="I189" s="289" t="s">
        <v>1327</v>
      </c>
      <c r="J189" s="289"/>
      <c r="K189" s="330"/>
    </row>
    <row r="190" spans="2:11" ht="15" customHeight="1">
      <c r="B190" s="309"/>
      <c r="C190" s="294" t="s">
        <v>1386</v>
      </c>
      <c r="D190" s="289"/>
      <c r="E190" s="289"/>
      <c r="F190" s="308" t="s">
        <v>1293</v>
      </c>
      <c r="G190" s="289"/>
      <c r="H190" s="289" t="s">
        <v>1387</v>
      </c>
      <c r="I190" s="289" t="s">
        <v>1327</v>
      </c>
      <c r="J190" s="289"/>
      <c r="K190" s="330"/>
    </row>
    <row r="191" spans="2:11" ht="15" customHeight="1">
      <c r="B191" s="309"/>
      <c r="C191" s="294" t="s">
        <v>1388</v>
      </c>
      <c r="D191" s="289"/>
      <c r="E191" s="289"/>
      <c r="F191" s="308" t="s">
        <v>1299</v>
      </c>
      <c r="G191" s="289"/>
      <c r="H191" s="289" t="s">
        <v>1389</v>
      </c>
      <c r="I191" s="289" t="s">
        <v>1327</v>
      </c>
      <c r="J191" s="289"/>
      <c r="K191" s="330"/>
    </row>
    <row r="192" spans="2:11" ht="15" customHeight="1">
      <c r="B192" s="336"/>
      <c r="C192" s="344"/>
      <c r="D192" s="318"/>
      <c r="E192" s="318"/>
      <c r="F192" s="318"/>
      <c r="G192" s="318"/>
      <c r="H192" s="318"/>
      <c r="I192" s="318"/>
      <c r="J192" s="318"/>
      <c r="K192" s="337"/>
    </row>
    <row r="193" spans="2:11" ht="18.75" customHeight="1">
      <c r="B193" s="286"/>
      <c r="C193" s="289"/>
      <c r="D193" s="289"/>
      <c r="E193" s="289"/>
      <c r="F193" s="308"/>
      <c r="G193" s="289"/>
      <c r="H193" s="289"/>
      <c r="I193" s="289"/>
      <c r="J193" s="289"/>
      <c r="K193" s="286"/>
    </row>
    <row r="194" spans="2:11" ht="18.75" customHeight="1">
      <c r="B194" s="286"/>
      <c r="C194" s="289"/>
      <c r="D194" s="289"/>
      <c r="E194" s="289"/>
      <c r="F194" s="308"/>
      <c r="G194" s="289"/>
      <c r="H194" s="289"/>
      <c r="I194" s="289"/>
      <c r="J194" s="289"/>
      <c r="K194" s="286"/>
    </row>
    <row r="195" spans="2:11" ht="18.75" customHeight="1">
      <c r="B195" s="295"/>
      <c r="C195" s="295"/>
      <c r="D195" s="295"/>
      <c r="E195" s="295"/>
      <c r="F195" s="295"/>
      <c r="G195" s="295"/>
      <c r="H195" s="295"/>
      <c r="I195" s="295"/>
      <c r="J195" s="295"/>
      <c r="K195" s="295"/>
    </row>
    <row r="196" spans="2:11">
      <c r="B196" s="276"/>
      <c r="C196" s="277"/>
      <c r="D196" s="277"/>
      <c r="E196" s="277"/>
      <c r="F196" s="277"/>
      <c r="G196" s="277"/>
      <c r="H196" s="277"/>
      <c r="I196" s="277"/>
      <c r="J196" s="277"/>
      <c r="K196" s="278"/>
    </row>
    <row r="197" spans="2:11" ht="21">
      <c r="B197" s="279"/>
      <c r="C197" s="399" t="s">
        <v>1390</v>
      </c>
      <c r="D197" s="399"/>
      <c r="E197" s="399"/>
      <c r="F197" s="399"/>
      <c r="G197" s="399"/>
      <c r="H197" s="399"/>
      <c r="I197" s="399"/>
      <c r="J197" s="399"/>
      <c r="K197" s="280"/>
    </row>
    <row r="198" spans="2:11" ht="25.5" customHeight="1">
      <c r="B198" s="279"/>
      <c r="C198" s="345" t="s">
        <v>1391</v>
      </c>
      <c r="D198" s="345"/>
      <c r="E198" s="345"/>
      <c r="F198" s="345" t="s">
        <v>1392</v>
      </c>
      <c r="G198" s="346"/>
      <c r="H198" s="404" t="s">
        <v>1393</v>
      </c>
      <c r="I198" s="404"/>
      <c r="J198" s="404"/>
      <c r="K198" s="280"/>
    </row>
    <row r="199" spans="2:11" ht="5.25" customHeight="1">
      <c r="B199" s="309"/>
      <c r="C199" s="306"/>
      <c r="D199" s="306"/>
      <c r="E199" s="306"/>
      <c r="F199" s="306"/>
      <c r="G199" s="289"/>
      <c r="H199" s="306"/>
      <c r="I199" s="306"/>
      <c r="J199" s="306"/>
      <c r="K199" s="330"/>
    </row>
    <row r="200" spans="2:11" ht="15" customHeight="1">
      <c r="B200" s="309"/>
      <c r="C200" s="289" t="s">
        <v>1383</v>
      </c>
      <c r="D200" s="289"/>
      <c r="E200" s="289"/>
      <c r="F200" s="308" t="s">
        <v>47</v>
      </c>
      <c r="G200" s="289"/>
      <c r="H200" s="405" t="s">
        <v>1394</v>
      </c>
      <c r="I200" s="405"/>
      <c r="J200" s="405"/>
      <c r="K200" s="330"/>
    </row>
    <row r="201" spans="2:11" ht="15" customHeight="1">
      <c r="B201" s="309"/>
      <c r="C201" s="315"/>
      <c r="D201" s="289"/>
      <c r="E201" s="289"/>
      <c r="F201" s="308" t="s">
        <v>48</v>
      </c>
      <c r="G201" s="289"/>
      <c r="H201" s="405" t="s">
        <v>1395</v>
      </c>
      <c r="I201" s="405"/>
      <c r="J201" s="405"/>
      <c r="K201" s="330"/>
    </row>
    <row r="202" spans="2:11" ht="15" customHeight="1">
      <c r="B202" s="309"/>
      <c r="C202" s="315"/>
      <c r="D202" s="289"/>
      <c r="E202" s="289"/>
      <c r="F202" s="308" t="s">
        <v>51</v>
      </c>
      <c r="G202" s="289"/>
      <c r="H202" s="405" t="s">
        <v>1396</v>
      </c>
      <c r="I202" s="405"/>
      <c r="J202" s="405"/>
      <c r="K202" s="330"/>
    </row>
    <row r="203" spans="2:11" ht="15" customHeight="1">
      <c r="B203" s="309"/>
      <c r="C203" s="289"/>
      <c r="D203" s="289"/>
      <c r="E203" s="289"/>
      <c r="F203" s="308" t="s">
        <v>49</v>
      </c>
      <c r="G203" s="289"/>
      <c r="H203" s="405" t="s">
        <v>1397</v>
      </c>
      <c r="I203" s="405"/>
      <c r="J203" s="405"/>
      <c r="K203" s="330"/>
    </row>
    <row r="204" spans="2:11" ht="15" customHeight="1">
      <c r="B204" s="309"/>
      <c r="C204" s="289"/>
      <c r="D204" s="289"/>
      <c r="E204" s="289"/>
      <c r="F204" s="308" t="s">
        <v>50</v>
      </c>
      <c r="G204" s="289"/>
      <c r="H204" s="405" t="s">
        <v>1398</v>
      </c>
      <c r="I204" s="405"/>
      <c r="J204" s="405"/>
      <c r="K204" s="330"/>
    </row>
    <row r="205" spans="2:11" ht="15" customHeight="1">
      <c r="B205" s="309"/>
      <c r="C205" s="289"/>
      <c r="D205" s="289"/>
      <c r="E205" s="289"/>
      <c r="F205" s="308"/>
      <c r="G205" s="289"/>
      <c r="H205" s="289"/>
      <c r="I205" s="289"/>
      <c r="J205" s="289"/>
      <c r="K205" s="330"/>
    </row>
    <row r="206" spans="2:11" ht="15" customHeight="1">
      <c r="B206" s="309"/>
      <c r="C206" s="289" t="s">
        <v>1339</v>
      </c>
      <c r="D206" s="289"/>
      <c r="E206" s="289"/>
      <c r="F206" s="308" t="s">
        <v>1235</v>
      </c>
      <c r="G206" s="289"/>
      <c r="H206" s="405" t="s">
        <v>1399</v>
      </c>
      <c r="I206" s="405"/>
      <c r="J206" s="405"/>
      <c r="K206" s="330"/>
    </row>
    <row r="207" spans="2:11" ht="15" customHeight="1">
      <c r="B207" s="309"/>
      <c r="C207" s="315"/>
      <c r="D207" s="289"/>
      <c r="E207" s="289"/>
      <c r="F207" s="308" t="s">
        <v>1238</v>
      </c>
      <c r="G207" s="289"/>
      <c r="H207" s="405" t="s">
        <v>1239</v>
      </c>
      <c r="I207" s="405"/>
      <c r="J207" s="405"/>
      <c r="K207" s="330"/>
    </row>
    <row r="208" spans="2:11" ht="15" customHeight="1">
      <c r="B208" s="309"/>
      <c r="C208" s="289"/>
      <c r="D208" s="289"/>
      <c r="E208" s="289"/>
      <c r="F208" s="308" t="s">
        <v>82</v>
      </c>
      <c r="G208" s="289"/>
      <c r="H208" s="405" t="s">
        <v>1400</v>
      </c>
      <c r="I208" s="405"/>
      <c r="J208" s="405"/>
      <c r="K208" s="330"/>
    </row>
    <row r="209" spans="2:11" ht="15" customHeight="1">
      <c r="B209" s="347"/>
      <c r="C209" s="315"/>
      <c r="D209" s="315"/>
      <c r="E209" s="315"/>
      <c r="F209" s="308" t="s">
        <v>90</v>
      </c>
      <c r="G209" s="294"/>
      <c r="H209" s="403" t="s">
        <v>1240</v>
      </c>
      <c r="I209" s="403"/>
      <c r="J209" s="403"/>
      <c r="K209" s="348"/>
    </row>
    <row r="210" spans="2:11" ht="15" customHeight="1">
      <c r="B210" s="347"/>
      <c r="C210" s="315"/>
      <c r="D210" s="315"/>
      <c r="E210" s="315"/>
      <c r="F210" s="308" t="s">
        <v>94</v>
      </c>
      <c r="G210" s="294"/>
      <c r="H210" s="403" t="s">
        <v>1401</v>
      </c>
      <c r="I210" s="403"/>
      <c r="J210" s="403"/>
      <c r="K210" s="348"/>
    </row>
    <row r="211" spans="2:11" ht="15" customHeight="1">
      <c r="B211" s="347"/>
      <c r="C211" s="315"/>
      <c r="D211" s="315"/>
      <c r="E211" s="315"/>
      <c r="F211" s="349"/>
      <c r="G211" s="294"/>
      <c r="H211" s="350"/>
      <c r="I211" s="350"/>
      <c r="J211" s="350"/>
      <c r="K211" s="348"/>
    </row>
    <row r="212" spans="2:11" ht="15" customHeight="1">
      <c r="B212" s="347"/>
      <c r="C212" s="289" t="s">
        <v>1363</v>
      </c>
      <c r="D212" s="315"/>
      <c r="E212" s="315"/>
      <c r="F212" s="308">
        <v>1</v>
      </c>
      <c r="G212" s="294"/>
      <c r="H212" s="403" t="s">
        <v>1402</v>
      </c>
      <c r="I212" s="403"/>
      <c r="J212" s="403"/>
      <c r="K212" s="348"/>
    </row>
    <row r="213" spans="2:11" ht="15" customHeight="1">
      <c r="B213" s="347"/>
      <c r="C213" s="315"/>
      <c r="D213" s="315"/>
      <c r="E213" s="315"/>
      <c r="F213" s="308">
        <v>2</v>
      </c>
      <c r="G213" s="294"/>
      <c r="H213" s="403" t="s">
        <v>1403</v>
      </c>
      <c r="I213" s="403"/>
      <c r="J213" s="403"/>
      <c r="K213" s="348"/>
    </row>
    <row r="214" spans="2:11" ht="15" customHeight="1">
      <c r="B214" s="347"/>
      <c r="C214" s="315"/>
      <c r="D214" s="315"/>
      <c r="E214" s="315"/>
      <c r="F214" s="308">
        <v>3</v>
      </c>
      <c r="G214" s="294"/>
      <c r="H214" s="403" t="s">
        <v>1404</v>
      </c>
      <c r="I214" s="403"/>
      <c r="J214" s="403"/>
      <c r="K214" s="348"/>
    </row>
    <row r="215" spans="2:11" ht="15" customHeight="1">
      <c r="B215" s="347"/>
      <c r="C215" s="315"/>
      <c r="D215" s="315"/>
      <c r="E215" s="315"/>
      <c r="F215" s="308">
        <v>4</v>
      </c>
      <c r="G215" s="294"/>
      <c r="H215" s="403" t="s">
        <v>1405</v>
      </c>
      <c r="I215" s="403"/>
      <c r="J215" s="403"/>
      <c r="K215" s="348"/>
    </row>
    <row r="216" spans="2:11" ht="12.75" customHeight="1">
      <c r="B216" s="351"/>
      <c r="C216" s="352"/>
      <c r="D216" s="352"/>
      <c r="E216" s="352"/>
      <c r="F216" s="352"/>
      <c r="G216" s="352"/>
      <c r="H216" s="352"/>
      <c r="I216" s="352"/>
      <c r="J216" s="352"/>
      <c r="K216" s="353"/>
    </row>
  </sheetData>
  <mergeCells count="77">
    <mergeCell ref="H210:J210"/>
    <mergeCell ref="H212:J212"/>
    <mergeCell ref="H213:J213"/>
    <mergeCell ref="H214:J214"/>
    <mergeCell ref="H215:J215"/>
    <mergeCell ref="H209:J209"/>
    <mergeCell ref="C163:J163"/>
    <mergeCell ref="C197:J197"/>
    <mergeCell ref="H198:J198"/>
    <mergeCell ref="H200:J200"/>
    <mergeCell ref="H201:J201"/>
    <mergeCell ref="H202:J202"/>
    <mergeCell ref="H203:J203"/>
    <mergeCell ref="H204:J204"/>
    <mergeCell ref="H206:J206"/>
    <mergeCell ref="H207:J207"/>
    <mergeCell ref="H208:J208"/>
    <mergeCell ref="C145:J145"/>
    <mergeCell ref="D60:J60"/>
    <mergeCell ref="D61:J61"/>
    <mergeCell ref="D63:J63"/>
    <mergeCell ref="D64:J64"/>
    <mergeCell ref="D65:J65"/>
    <mergeCell ref="D66:J66"/>
    <mergeCell ref="D67:J67"/>
    <mergeCell ref="D68:J68"/>
    <mergeCell ref="C73:J73"/>
    <mergeCell ref="C100:J100"/>
    <mergeCell ref="C120:J120"/>
    <mergeCell ref="D59:J59"/>
    <mergeCell ref="E46:J46"/>
    <mergeCell ref="E47:J47"/>
    <mergeCell ref="E48:J48"/>
    <mergeCell ref="D49:J49"/>
    <mergeCell ref="C50:J50"/>
    <mergeCell ref="C52:J52"/>
    <mergeCell ref="C53:J53"/>
    <mergeCell ref="C55:J55"/>
    <mergeCell ref="D56:J56"/>
    <mergeCell ref="D57:J57"/>
    <mergeCell ref="D58:J58"/>
    <mergeCell ref="D45:J45"/>
    <mergeCell ref="D33:J33"/>
    <mergeCell ref="G34:J34"/>
    <mergeCell ref="G35:J35"/>
    <mergeCell ref="G36:J36"/>
    <mergeCell ref="G37:J37"/>
    <mergeCell ref="G38:J38"/>
    <mergeCell ref="G39:J39"/>
    <mergeCell ref="G40:J40"/>
    <mergeCell ref="G41:J41"/>
    <mergeCell ref="G42:J42"/>
    <mergeCell ref="G43:J43"/>
    <mergeCell ref="D32:J32"/>
    <mergeCell ref="F18:J18"/>
    <mergeCell ref="F19:J19"/>
    <mergeCell ref="F20:J20"/>
    <mergeCell ref="F21:J21"/>
    <mergeCell ref="C23:J23"/>
    <mergeCell ref="C24:J24"/>
    <mergeCell ref="D25:J25"/>
    <mergeCell ref="D26:J26"/>
    <mergeCell ref="D28:J28"/>
    <mergeCell ref="D29:J29"/>
    <mergeCell ref="D31:J31"/>
    <mergeCell ref="F17:J17"/>
    <mergeCell ref="C3:J3"/>
    <mergeCell ref="C4:J4"/>
    <mergeCell ref="C6:J6"/>
    <mergeCell ref="C7:J7"/>
    <mergeCell ref="C9:J9"/>
    <mergeCell ref="D10:J10"/>
    <mergeCell ref="D11:J11"/>
    <mergeCell ref="D13:J13"/>
    <mergeCell ref="D14:J14"/>
    <mergeCell ref="D15:J15"/>
    <mergeCell ref="F16:J16"/>
  </mergeCells>
  <pageMargins left="0.59055118110236227" right="0.59055118110236227" top="0.59055118110236227" bottom="0.59055118110236227" header="0" footer="0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11</vt:i4>
      </vt:variant>
    </vt:vector>
  </HeadingPairs>
  <TitlesOfParts>
    <vt:vector size="17" baseType="lpstr">
      <vt:lpstr>Rekapitulace stavby</vt:lpstr>
      <vt:lpstr>01 - IO - Kanalizace spla...</vt:lpstr>
      <vt:lpstr>02 - IO - Kanalizace spla...</vt:lpstr>
      <vt:lpstr>03 - VRN - Vedlejší rozpo...</vt:lpstr>
      <vt:lpstr>04 - ON - Ostatní náklady</vt:lpstr>
      <vt:lpstr>Pokyny pro vyplnění</vt:lpstr>
      <vt:lpstr>'01 - IO - Kanalizace spla...'!Názvy_tisku</vt:lpstr>
      <vt:lpstr>'02 - IO - Kanalizace spla...'!Názvy_tisku</vt:lpstr>
      <vt:lpstr>'03 - VRN - Vedlejší rozpo...'!Názvy_tisku</vt:lpstr>
      <vt:lpstr>'04 - ON - Ostatní náklady'!Názvy_tisku</vt:lpstr>
      <vt:lpstr>'Rekapitulace stavby'!Názvy_tisku</vt:lpstr>
      <vt:lpstr>'01 - IO - Kanalizace spla...'!Oblast_tisku</vt:lpstr>
      <vt:lpstr>'02 - IO - Kanalizace spla...'!Oblast_tisku</vt:lpstr>
      <vt:lpstr>'03 - VRN - Vedlejší rozpo...'!Oblast_tisku</vt:lpstr>
      <vt:lpstr>'04 - ON - Ostatní náklady'!Oblast_tisku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Admin-PC\Admin</dc:creator>
  <cp:lastModifiedBy>kubíček</cp:lastModifiedBy>
  <dcterms:created xsi:type="dcterms:W3CDTF">2016-10-18T08:06:55Z</dcterms:created>
  <dcterms:modified xsi:type="dcterms:W3CDTF">2016-10-19T07:59:02Z</dcterms:modified>
</cp:coreProperties>
</file>